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miroslava.morska\Desktop\"/>
    </mc:Choice>
  </mc:AlternateContent>
  <xr:revisionPtr revIDLastSave="0" documentId="13_ncr:1_{0994DC0C-F0FB-4AFB-926E-FBCE03C2EDBE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Titulní stránka" sheetId="11" r:id="rId1"/>
    <sheet name="Rekapitulace stavby" sheetId="1" r:id="rId2"/>
    <sheet name="SO 001 - Dočasná tramvajo..." sheetId="2" r:id="rId3"/>
    <sheet name="SO 101 - Chodníky a zpevn..." sheetId="3" r:id="rId4"/>
    <sheet name="SO 601.1 - Architektonick..." sheetId="4" r:id="rId5"/>
    <sheet name="SO 601.2.1 - Silno a slab..." sheetId="5" r:id="rId6"/>
    <sheet name="SO 601.2.2 - Veřejné osvě..." sheetId="6" r:id="rId7"/>
    <sheet name="SO 601.3 - Kamerový systém" sheetId="7" r:id="rId8"/>
    <sheet name="SO 601.4 - Odvodnění podc..." sheetId="8" r:id="rId9"/>
    <sheet name="SO 601.5 - Oprava střešní..." sheetId="9" r:id="rId10"/>
    <sheet name="VON - Vedlejší a ostatní ..." sheetId="10" r:id="rId11"/>
  </sheets>
  <definedNames>
    <definedName name="__MAIN__" localSheetId="0">#REF!</definedName>
    <definedName name="__MAIN__">#REF!</definedName>
    <definedName name="__MAIN1__" localSheetId="0">#REF!</definedName>
    <definedName name="__MAIN1__">#REF!</definedName>
    <definedName name="__MvymF__" localSheetId="0">#REF!</definedName>
    <definedName name="__MvymF__">#REF!</definedName>
    <definedName name="__OobjF__" localSheetId="0">#REF!</definedName>
    <definedName name="__OobjF__">#REF!</definedName>
    <definedName name="__OoddF__" localSheetId="0">#REF!</definedName>
    <definedName name="__OoddF__">#REF!</definedName>
    <definedName name="__OradF__" localSheetId="0">#REF!</definedName>
    <definedName name="__OradF__">#REF!</definedName>
    <definedName name="_xlnm._FilterDatabase" localSheetId="2" hidden="1">'SO 001 - Dočasná tramvajo...'!$C$124:$K$234</definedName>
    <definedName name="_xlnm._FilterDatabase" localSheetId="3" hidden="1">'SO 101 - Chodníky a zpevn...'!$C$126:$K$290</definedName>
    <definedName name="_xlnm._FilterDatabase" localSheetId="4" hidden="1">'SO 601.1 - Architektonick...'!$C$138:$K$1123</definedName>
    <definedName name="_xlnm._FilterDatabase" localSheetId="5" hidden="1">'SO 601.2.1 - Silno a slab...'!$C$132:$K$200</definedName>
    <definedName name="_xlnm._FilterDatabase" localSheetId="6" hidden="1">'SO 601.2.2 - Veřejné osvě...'!$C$131:$K$177</definedName>
    <definedName name="_xlnm._FilterDatabase" localSheetId="7" hidden="1">'SO 601.3 - Kamerový systém'!$C$124:$K$143</definedName>
    <definedName name="_xlnm._FilterDatabase" localSheetId="8" hidden="1">'SO 601.4 - Odvodnění podc...'!$C$121:$K$162</definedName>
    <definedName name="_xlnm._FilterDatabase" localSheetId="9" hidden="1">'SO 601.5 - Oprava střešní...'!$C$129:$K$367</definedName>
    <definedName name="_xlnm._FilterDatabase" localSheetId="10" hidden="1">'VON - Vedlejší a ostatní ...'!$C$118:$K$227</definedName>
    <definedName name="_xlnm.Print_Titles" localSheetId="1">'Rekapitulace stavby'!$92:$92</definedName>
    <definedName name="_xlnm.Print_Titles" localSheetId="2">'SO 001 - Dočasná tramvajo...'!$124:$124</definedName>
    <definedName name="_xlnm.Print_Titles" localSheetId="3">'SO 101 - Chodníky a zpevn...'!$126:$126</definedName>
    <definedName name="_xlnm.Print_Titles" localSheetId="4">'SO 601.1 - Architektonick...'!$138:$138</definedName>
    <definedName name="_xlnm.Print_Titles" localSheetId="5">'SO 601.2.1 - Silno a slab...'!$132:$132</definedName>
    <definedName name="_xlnm.Print_Titles" localSheetId="6">'SO 601.2.2 - Veřejné osvě...'!$131:$131</definedName>
    <definedName name="_xlnm.Print_Titles" localSheetId="7">'SO 601.3 - Kamerový systém'!$124:$124</definedName>
    <definedName name="_xlnm.Print_Titles" localSheetId="8">'SO 601.4 - Odvodnění podc...'!$121:$121</definedName>
    <definedName name="_xlnm.Print_Titles" localSheetId="9">'SO 601.5 - Oprava střešní...'!$129:$129</definedName>
    <definedName name="_xlnm.Print_Titles" localSheetId="10">'VON - Vedlejší a ostatní ...'!$118:$118</definedName>
    <definedName name="_xlnm.Print_Area" localSheetId="1">'Rekapitulace stavby'!$D$4:$AO$76,'Rekapitulace stavby'!$C$82:$AQ$106</definedName>
    <definedName name="_xlnm.Print_Area" localSheetId="2">'SO 001 - Dočasná tramvajo...'!$C$82:$J$106,'SO 001 - Dočasná tramvajo...'!$C$112:$K$234</definedName>
    <definedName name="_xlnm.Print_Area" localSheetId="3">'SO 101 - Chodníky a zpevn...'!$C$82:$J$108,'SO 101 - Chodníky a zpevn...'!$C$114:$K$290</definedName>
    <definedName name="_xlnm.Print_Area" localSheetId="4">'SO 601.1 - Architektonick...'!$C$82:$J$118,'SO 601.1 - Architektonick...'!$C$124:$K$1123</definedName>
    <definedName name="_xlnm.Print_Area" localSheetId="5">'SO 601.2.1 - Silno a slab...'!$C$82:$J$110,'SO 601.2.1 - Silno a slab...'!$C$116:$K$200</definedName>
    <definedName name="_xlnm.Print_Area" localSheetId="6">'SO 601.2.2 - Veřejné osvě...'!$C$82:$J$109,'SO 601.2.2 - Veřejné osvě...'!$C$115:$K$177</definedName>
    <definedName name="_xlnm.Print_Area" localSheetId="7">'SO 601.3 - Kamerový systém'!$C$82:$J$104,'SO 601.3 - Kamerový systém'!$C$110:$K$143</definedName>
    <definedName name="_xlnm.Print_Area" localSheetId="8">'SO 601.4 - Odvodnění podc...'!$C$82:$J$101,'SO 601.4 - Odvodnění podc...'!$C$107:$K$162</definedName>
    <definedName name="_xlnm.Print_Area" localSheetId="9">'SO 601.5 - Oprava střešní...'!$C$82:$J$109,'SO 601.5 - Oprava střešní...'!$C$115:$K$367</definedName>
    <definedName name="_xlnm.Print_Area" localSheetId="10">'VON - Vedlejší a ostatní ...'!$C$82:$J$100,'VON - Vedlejší a ostatní ...'!$C$106:$K$227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5" i="1" s="1"/>
  <c r="J35" i="10"/>
  <c r="AX105" i="1" s="1"/>
  <c r="BI227" i="10"/>
  <c r="BH227" i="10"/>
  <c r="BG227" i="10"/>
  <c r="BF227" i="10"/>
  <c r="T227" i="10"/>
  <c r="R227" i="10"/>
  <c r="P227" i="10"/>
  <c r="BI222" i="10"/>
  <c r="BH222" i="10"/>
  <c r="BG222" i="10"/>
  <c r="BF222" i="10"/>
  <c r="T222" i="10"/>
  <c r="R222" i="10"/>
  <c r="P222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2" i="10"/>
  <c r="BH202" i="10"/>
  <c r="BG202" i="10"/>
  <c r="BF202" i="10"/>
  <c r="T202" i="10"/>
  <c r="R202" i="10"/>
  <c r="P202" i="10"/>
  <c r="BI198" i="10"/>
  <c r="BH198" i="10"/>
  <c r="BG198" i="10"/>
  <c r="BF198" i="10"/>
  <c r="T198" i="10"/>
  <c r="R198" i="10"/>
  <c r="P198" i="10"/>
  <c r="BI194" i="10"/>
  <c r="BH194" i="10"/>
  <c r="BG194" i="10"/>
  <c r="BF194" i="10"/>
  <c r="T194" i="10"/>
  <c r="R194" i="10"/>
  <c r="P194" i="10"/>
  <c r="BI189" i="10"/>
  <c r="BH189" i="10"/>
  <c r="BG189" i="10"/>
  <c r="BF189" i="10"/>
  <c r="T189" i="10"/>
  <c r="R189" i="10"/>
  <c r="P189" i="10"/>
  <c r="BI184" i="10"/>
  <c r="BH184" i="10"/>
  <c r="BG184" i="10"/>
  <c r="BF184" i="10"/>
  <c r="T184" i="10"/>
  <c r="R184" i="10"/>
  <c r="P184" i="10"/>
  <c r="BI179" i="10"/>
  <c r="BH179" i="10"/>
  <c r="BG179" i="10"/>
  <c r="BF179" i="10"/>
  <c r="T179" i="10"/>
  <c r="R179" i="10"/>
  <c r="P179" i="10"/>
  <c r="BI175" i="10"/>
  <c r="BH175" i="10"/>
  <c r="BG175" i="10"/>
  <c r="BF175" i="10"/>
  <c r="T175" i="10"/>
  <c r="R175" i="10"/>
  <c r="P175" i="10"/>
  <c r="BI169" i="10"/>
  <c r="BH169" i="10"/>
  <c r="BG169" i="10"/>
  <c r="BF169" i="10"/>
  <c r="T169" i="10"/>
  <c r="R169" i="10"/>
  <c r="P169" i="10"/>
  <c r="BI164" i="10"/>
  <c r="BH164" i="10"/>
  <c r="BG164" i="10"/>
  <c r="BF164" i="10"/>
  <c r="T164" i="10"/>
  <c r="R164" i="10"/>
  <c r="P164" i="10"/>
  <c r="BI159" i="10"/>
  <c r="BH159" i="10"/>
  <c r="BG159" i="10"/>
  <c r="BF159" i="10"/>
  <c r="T159" i="10"/>
  <c r="R159" i="10"/>
  <c r="P159" i="10"/>
  <c r="BI154" i="10"/>
  <c r="BH154" i="10"/>
  <c r="BG154" i="10"/>
  <c r="BF154" i="10"/>
  <c r="T154" i="10"/>
  <c r="R154" i="10"/>
  <c r="P154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37" i="10"/>
  <c r="BH137" i="10"/>
  <c r="BG137" i="10"/>
  <c r="BF137" i="10"/>
  <c r="T137" i="10"/>
  <c r="R137" i="10"/>
  <c r="P137" i="10"/>
  <c r="BI132" i="10"/>
  <c r="BH132" i="10"/>
  <c r="BG132" i="10"/>
  <c r="BF132" i="10"/>
  <c r="T132" i="10"/>
  <c r="R132" i="10"/>
  <c r="P132" i="10"/>
  <c r="BI122" i="10"/>
  <c r="BH122" i="10"/>
  <c r="BG122" i="10"/>
  <c r="BF122" i="10"/>
  <c r="T122" i="10"/>
  <c r="R122" i="10"/>
  <c r="P122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116" i="10"/>
  <c r="J17" i="10"/>
  <c r="J12" i="10"/>
  <c r="J113" i="10" s="1"/>
  <c r="E7" i="10"/>
  <c r="E85" i="10" s="1"/>
  <c r="J39" i="9"/>
  <c r="J38" i="9"/>
  <c r="AY104" i="1"/>
  <c r="J37" i="9"/>
  <c r="AX104" i="1"/>
  <c r="BI367" i="9"/>
  <c r="BH367" i="9"/>
  <c r="BG367" i="9"/>
  <c r="BF367" i="9"/>
  <c r="T367" i="9"/>
  <c r="T366" i="9"/>
  <c r="T365" i="9" s="1"/>
  <c r="R367" i="9"/>
  <c r="R366" i="9" s="1"/>
  <c r="R365" i="9" s="1"/>
  <c r="P367" i="9"/>
  <c r="P366" i="9"/>
  <c r="P365" i="9" s="1"/>
  <c r="BI364" i="9"/>
  <c r="BH364" i="9"/>
  <c r="BG364" i="9"/>
  <c r="BF364" i="9"/>
  <c r="T364" i="9"/>
  <c r="T363" i="9" s="1"/>
  <c r="R364" i="9"/>
  <c r="R363" i="9" s="1"/>
  <c r="P364" i="9"/>
  <c r="P363" i="9" s="1"/>
  <c r="BI362" i="9"/>
  <c r="BH362" i="9"/>
  <c r="BG362" i="9"/>
  <c r="BF362" i="9"/>
  <c r="T362" i="9"/>
  <c r="R362" i="9"/>
  <c r="P362" i="9"/>
  <c r="BI361" i="9"/>
  <c r="BH361" i="9"/>
  <c r="BG361" i="9"/>
  <c r="BF361" i="9"/>
  <c r="T361" i="9"/>
  <c r="R361" i="9"/>
  <c r="P361" i="9"/>
  <c r="BI359" i="9"/>
  <c r="BH359" i="9"/>
  <c r="BG359" i="9"/>
  <c r="BF359" i="9"/>
  <c r="T359" i="9"/>
  <c r="R359" i="9"/>
  <c r="P359" i="9"/>
  <c r="BI358" i="9"/>
  <c r="BH358" i="9"/>
  <c r="BG358" i="9"/>
  <c r="BF358" i="9"/>
  <c r="T358" i="9"/>
  <c r="R358" i="9"/>
  <c r="P358" i="9"/>
  <c r="BI355" i="9"/>
  <c r="BH355" i="9"/>
  <c r="BG355" i="9"/>
  <c r="BF355" i="9"/>
  <c r="T355" i="9"/>
  <c r="R355" i="9"/>
  <c r="P355" i="9"/>
  <c r="BI354" i="9"/>
  <c r="BH354" i="9"/>
  <c r="BG354" i="9"/>
  <c r="BF354" i="9"/>
  <c r="T354" i="9"/>
  <c r="R354" i="9"/>
  <c r="P354" i="9"/>
  <c r="BI350" i="9"/>
  <c r="BH350" i="9"/>
  <c r="BG350" i="9"/>
  <c r="BF350" i="9"/>
  <c r="T350" i="9"/>
  <c r="R350" i="9"/>
  <c r="P350" i="9"/>
  <c r="BI345" i="9"/>
  <c r="BH345" i="9"/>
  <c r="BG345" i="9"/>
  <c r="BF345" i="9"/>
  <c r="T345" i="9"/>
  <c r="R345" i="9"/>
  <c r="P345" i="9"/>
  <c r="BI343" i="9"/>
  <c r="BH343" i="9"/>
  <c r="BG343" i="9"/>
  <c r="BF343" i="9"/>
  <c r="T343" i="9"/>
  <c r="R343" i="9"/>
  <c r="P343" i="9"/>
  <c r="BI342" i="9"/>
  <c r="BH342" i="9"/>
  <c r="BG342" i="9"/>
  <c r="BF342" i="9"/>
  <c r="T342" i="9"/>
  <c r="R342" i="9"/>
  <c r="P342" i="9"/>
  <c r="BI340" i="9"/>
  <c r="BH340" i="9"/>
  <c r="BG340" i="9"/>
  <c r="BF340" i="9"/>
  <c r="T340" i="9"/>
  <c r="R340" i="9"/>
  <c r="P340" i="9"/>
  <c r="BI328" i="9"/>
  <c r="BH328" i="9"/>
  <c r="BG328" i="9"/>
  <c r="BF328" i="9"/>
  <c r="T328" i="9"/>
  <c r="R328" i="9"/>
  <c r="P328" i="9"/>
  <c r="BI318" i="9"/>
  <c r="BH318" i="9"/>
  <c r="BG318" i="9"/>
  <c r="BF318" i="9"/>
  <c r="T318" i="9"/>
  <c r="R318" i="9"/>
  <c r="P318" i="9"/>
  <c r="BI313" i="9"/>
  <c r="BH313" i="9"/>
  <c r="BG313" i="9"/>
  <c r="BF313" i="9"/>
  <c r="T313" i="9"/>
  <c r="R313" i="9"/>
  <c r="P313" i="9"/>
  <c r="BI312" i="9"/>
  <c r="BH312" i="9"/>
  <c r="BG312" i="9"/>
  <c r="BF312" i="9"/>
  <c r="T312" i="9"/>
  <c r="R312" i="9"/>
  <c r="P312" i="9"/>
  <c r="BI311" i="9"/>
  <c r="BH311" i="9"/>
  <c r="BG311" i="9"/>
  <c r="BF311" i="9"/>
  <c r="T311" i="9"/>
  <c r="R311" i="9"/>
  <c r="P311" i="9"/>
  <c r="BI310" i="9"/>
  <c r="BH310" i="9"/>
  <c r="BG310" i="9"/>
  <c r="BF310" i="9"/>
  <c r="T310" i="9"/>
  <c r="R310" i="9"/>
  <c r="P310" i="9"/>
  <c r="BI307" i="9"/>
  <c r="BH307" i="9"/>
  <c r="BG307" i="9"/>
  <c r="BF307" i="9"/>
  <c r="T307" i="9"/>
  <c r="R307" i="9"/>
  <c r="P307" i="9"/>
  <c r="BI306" i="9"/>
  <c r="BH306" i="9"/>
  <c r="BG306" i="9"/>
  <c r="BF306" i="9"/>
  <c r="T306" i="9"/>
  <c r="R306" i="9"/>
  <c r="P306" i="9"/>
  <c r="BI303" i="9"/>
  <c r="BH303" i="9"/>
  <c r="BG303" i="9"/>
  <c r="BF303" i="9"/>
  <c r="T303" i="9"/>
  <c r="R303" i="9"/>
  <c r="P303" i="9"/>
  <c r="BI298" i="9"/>
  <c r="BH298" i="9"/>
  <c r="BG298" i="9"/>
  <c r="BF298" i="9"/>
  <c r="T298" i="9"/>
  <c r="R298" i="9"/>
  <c r="P298" i="9"/>
  <c r="BI295" i="9"/>
  <c r="BH295" i="9"/>
  <c r="BG295" i="9"/>
  <c r="BF295" i="9"/>
  <c r="T295" i="9"/>
  <c r="R295" i="9"/>
  <c r="P295" i="9"/>
  <c r="BI290" i="9"/>
  <c r="BH290" i="9"/>
  <c r="BG290" i="9"/>
  <c r="BF290" i="9"/>
  <c r="T290" i="9"/>
  <c r="R290" i="9"/>
  <c r="P290" i="9"/>
  <c r="BI288" i="9"/>
  <c r="BH288" i="9"/>
  <c r="BG288" i="9"/>
  <c r="BF288" i="9"/>
  <c r="T288" i="9"/>
  <c r="R288" i="9"/>
  <c r="P288" i="9"/>
  <c r="BI283" i="9"/>
  <c r="BH283" i="9"/>
  <c r="BG283" i="9"/>
  <c r="BF283" i="9"/>
  <c r="T283" i="9"/>
  <c r="R283" i="9"/>
  <c r="P283" i="9"/>
  <c r="BI282" i="9"/>
  <c r="BH282" i="9"/>
  <c r="BG282" i="9"/>
  <c r="BF282" i="9"/>
  <c r="T282" i="9"/>
  <c r="R282" i="9"/>
  <c r="P282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68" i="9"/>
  <c r="BH268" i="9"/>
  <c r="BG268" i="9"/>
  <c r="BF268" i="9"/>
  <c r="T268" i="9"/>
  <c r="R268" i="9"/>
  <c r="P268" i="9"/>
  <c r="BI264" i="9"/>
  <c r="BH264" i="9"/>
  <c r="BG264" i="9"/>
  <c r="BF264" i="9"/>
  <c r="T264" i="9"/>
  <c r="T263" i="9"/>
  <c r="R264" i="9"/>
  <c r="R263" i="9"/>
  <c r="P264" i="9"/>
  <c r="P263" i="9"/>
  <c r="BI257" i="9"/>
  <c r="BH257" i="9"/>
  <c r="BG257" i="9"/>
  <c r="BF257" i="9"/>
  <c r="T257" i="9"/>
  <c r="T256" i="9"/>
  <c r="R257" i="9"/>
  <c r="R256" i="9"/>
  <c r="P257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29" i="9"/>
  <c r="BH229" i="9"/>
  <c r="BG229" i="9"/>
  <c r="BF229" i="9"/>
  <c r="T229" i="9"/>
  <c r="R229" i="9"/>
  <c r="P229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3" i="9"/>
  <c r="BH183" i="9"/>
  <c r="BG183" i="9"/>
  <c r="BF183" i="9"/>
  <c r="T183" i="9"/>
  <c r="R183" i="9"/>
  <c r="P183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J127" i="9"/>
  <c r="J126" i="9"/>
  <c r="F126" i="9"/>
  <c r="F124" i="9"/>
  <c r="E122" i="9"/>
  <c r="J94" i="9"/>
  <c r="J93" i="9"/>
  <c r="F93" i="9"/>
  <c r="F91" i="9"/>
  <c r="E89" i="9"/>
  <c r="J20" i="9"/>
  <c r="E20" i="9"/>
  <c r="F127" i="9" s="1"/>
  <c r="J19" i="9"/>
  <c r="J14" i="9"/>
  <c r="J124" i="9"/>
  <c r="E7" i="9"/>
  <c r="E85" i="9"/>
  <c r="J39" i="8"/>
  <c r="J38" i="8"/>
  <c r="AY103" i="1" s="1"/>
  <c r="J37" i="8"/>
  <c r="AX103" i="1" s="1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J119" i="8"/>
  <c r="J118" i="8"/>
  <c r="F118" i="8"/>
  <c r="F116" i="8"/>
  <c r="E114" i="8"/>
  <c r="J94" i="8"/>
  <c r="J93" i="8"/>
  <c r="F93" i="8"/>
  <c r="F91" i="8"/>
  <c r="E89" i="8"/>
  <c r="J20" i="8"/>
  <c r="E20" i="8"/>
  <c r="F119" i="8"/>
  <c r="J19" i="8"/>
  <c r="J14" i="8"/>
  <c r="J116" i="8" s="1"/>
  <c r="E7" i="8"/>
  <c r="E110" i="8" s="1"/>
  <c r="J39" i="7"/>
  <c r="J38" i="7"/>
  <c r="AY102" i="1"/>
  <c r="J37" i="7"/>
  <c r="AX102" i="1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T135" i="7"/>
  <c r="R136" i="7"/>
  <c r="R135" i="7"/>
  <c r="P136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J122" i="7"/>
  <c r="J121" i="7"/>
  <c r="F121" i="7"/>
  <c r="F119" i="7"/>
  <c r="E117" i="7"/>
  <c r="J94" i="7"/>
  <c r="J93" i="7"/>
  <c r="F93" i="7"/>
  <c r="F91" i="7"/>
  <c r="E89" i="7"/>
  <c r="J20" i="7"/>
  <c r="E20" i="7"/>
  <c r="F94" i="7" s="1"/>
  <c r="J19" i="7"/>
  <c r="J14" i="7"/>
  <c r="J119" i="7"/>
  <c r="E7" i="7"/>
  <c r="E113" i="7"/>
  <c r="J41" i="6"/>
  <c r="J40" i="6"/>
  <c r="AY101" i="1" s="1"/>
  <c r="J39" i="6"/>
  <c r="AX101" i="1" s="1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T168" i="6"/>
  <c r="R169" i="6"/>
  <c r="R168" i="6"/>
  <c r="P169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T142" i="6" s="1"/>
  <c r="R143" i="6"/>
  <c r="R142" i="6" s="1"/>
  <c r="P143" i="6"/>
  <c r="P142" i="6" s="1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J129" i="6"/>
  <c r="J128" i="6"/>
  <c r="F128" i="6"/>
  <c r="F126" i="6"/>
  <c r="E124" i="6"/>
  <c r="J96" i="6"/>
  <c r="J95" i="6"/>
  <c r="F95" i="6"/>
  <c r="F93" i="6"/>
  <c r="E91" i="6"/>
  <c r="J22" i="6"/>
  <c r="E22" i="6"/>
  <c r="F129" i="6" s="1"/>
  <c r="J21" i="6"/>
  <c r="J16" i="6"/>
  <c r="J126" i="6"/>
  <c r="E7" i="6"/>
  <c r="E85" i="6"/>
  <c r="J41" i="5"/>
  <c r="J40" i="5"/>
  <c r="AY100" i="1" s="1"/>
  <c r="J39" i="5"/>
  <c r="AX100" i="1" s="1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T182" i="5"/>
  <c r="R183" i="5"/>
  <c r="R182" i="5"/>
  <c r="P183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T151" i="5" s="1"/>
  <c r="R152" i="5"/>
  <c r="R151" i="5" s="1"/>
  <c r="P152" i="5"/>
  <c r="P151" i="5" s="1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J130" i="5"/>
  <c r="J129" i="5"/>
  <c r="F129" i="5"/>
  <c r="F127" i="5"/>
  <c r="E125" i="5"/>
  <c r="J96" i="5"/>
  <c r="J95" i="5"/>
  <c r="F95" i="5"/>
  <c r="F93" i="5"/>
  <c r="E91" i="5"/>
  <c r="J22" i="5"/>
  <c r="E22" i="5"/>
  <c r="F130" i="5" s="1"/>
  <c r="J21" i="5"/>
  <c r="J16" i="5"/>
  <c r="J127" i="5"/>
  <c r="E7" i="5"/>
  <c r="E119" i="5"/>
  <c r="J39" i="4"/>
  <c r="J38" i="4"/>
  <c r="AY98" i="1" s="1"/>
  <c r="J37" i="4"/>
  <c r="AX98" i="1" s="1"/>
  <c r="BI1120" i="4"/>
  <c r="BH1120" i="4"/>
  <c r="BG1120" i="4"/>
  <c r="BF1120" i="4"/>
  <c r="T1120" i="4"/>
  <c r="R1120" i="4"/>
  <c r="P1120" i="4"/>
  <c r="BI1116" i="4"/>
  <c r="BH1116" i="4"/>
  <c r="BG1116" i="4"/>
  <c r="BF1116" i="4"/>
  <c r="T1116" i="4"/>
  <c r="R1116" i="4"/>
  <c r="P1116" i="4"/>
  <c r="BI1108" i="4"/>
  <c r="BH1108" i="4"/>
  <c r="BG1108" i="4"/>
  <c r="BF1108" i="4"/>
  <c r="T1108" i="4"/>
  <c r="R1108" i="4"/>
  <c r="P1108" i="4"/>
  <c r="BI1102" i="4"/>
  <c r="BH1102" i="4"/>
  <c r="BG1102" i="4"/>
  <c r="BF1102" i="4"/>
  <c r="T1102" i="4"/>
  <c r="R1102" i="4"/>
  <c r="P1102" i="4"/>
  <c r="BI1094" i="4"/>
  <c r="BH1094" i="4"/>
  <c r="BG1094" i="4"/>
  <c r="BF1094" i="4"/>
  <c r="T1094" i="4"/>
  <c r="R1094" i="4"/>
  <c r="P1094" i="4"/>
  <c r="BI1085" i="4"/>
  <c r="BH1085" i="4"/>
  <c r="BG1085" i="4"/>
  <c r="BF1085" i="4"/>
  <c r="T1085" i="4"/>
  <c r="R1085" i="4"/>
  <c r="P1085" i="4"/>
  <c r="BI1080" i="4"/>
  <c r="BH1080" i="4"/>
  <c r="BG1080" i="4"/>
  <c r="BF1080" i="4"/>
  <c r="T1080" i="4"/>
  <c r="R1080" i="4"/>
  <c r="P1080" i="4"/>
  <c r="BI1076" i="4"/>
  <c r="BH1076" i="4"/>
  <c r="BG1076" i="4"/>
  <c r="BF1076" i="4"/>
  <c r="T1076" i="4"/>
  <c r="R1076" i="4"/>
  <c r="P1076" i="4"/>
  <c r="BI1074" i="4"/>
  <c r="BH1074" i="4"/>
  <c r="BG1074" i="4"/>
  <c r="BF1074" i="4"/>
  <c r="T1074" i="4"/>
  <c r="R1074" i="4"/>
  <c r="P1074" i="4"/>
  <c r="BI1073" i="4"/>
  <c r="BH1073" i="4"/>
  <c r="BG1073" i="4"/>
  <c r="BF1073" i="4"/>
  <c r="T1073" i="4"/>
  <c r="R1073" i="4"/>
  <c r="P1073" i="4"/>
  <c r="BI1069" i="4"/>
  <c r="BH1069" i="4"/>
  <c r="BG1069" i="4"/>
  <c r="BF1069" i="4"/>
  <c r="T1069" i="4"/>
  <c r="R1069" i="4"/>
  <c r="P1069" i="4"/>
  <c r="BI1065" i="4"/>
  <c r="BH1065" i="4"/>
  <c r="BG1065" i="4"/>
  <c r="BF1065" i="4"/>
  <c r="T1065" i="4"/>
  <c r="R1065" i="4"/>
  <c r="P1065" i="4"/>
  <c r="BI1061" i="4"/>
  <c r="BH1061" i="4"/>
  <c r="BG1061" i="4"/>
  <c r="BF1061" i="4"/>
  <c r="T1061" i="4"/>
  <c r="R1061" i="4"/>
  <c r="P1061" i="4"/>
  <c r="BI1057" i="4"/>
  <c r="BH1057" i="4"/>
  <c r="BG1057" i="4"/>
  <c r="BF1057" i="4"/>
  <c r="T1057" i="4"/>
  <c r="R1057" i="4"/>
  <c r="P1057" i="4"/>
  <c r="BI1053" i="4"/>
  <c r="BH1053" i="4"/>
  <c r="BG1053" i="4"/>
  <c r="BF1053" i="4"/>
  <c r="T1053" i="4"/>
  <c r="R1053" i="4"/>
  <c r="P1053" i="4"/>
  <c r="BI1048" i="4"/>
  <c r="BH1048" i="4"/>
  <c r="BG1048" i="4"/>
  <c r="BF1048" i="4"/>
  <c r="T1048" i="4"/>
  <c r="R1048" i="4"/>
  <c r="P1048" i="4"/>
  <c r="BI1043" i="4"/>
  <c r="BH1043" i="4"/>
  <c r="BG1043" i="4"/>
  <c r="BF1043" i="4"/>
  <c r="T1043" i="4"/>
  <c r="R1043" i="4"/>
  <c r="P1043" i="4"/>
  <c r="BI1037" i="4"/>
  <c r="BH1037" i="4"/>
  <c r="BG1037" i="4"/>
  <c r="BF1037" i="4"/>
  <c r="T1037" i="4"/>
  <c r="R1037" i="4"/>
  <c r="P1037" i="4"/>
  <c r="BI1028" i="4"/>
  <c r="BH1028" i="4"/>
  <c r="BG1028" i="4"/>
  <c r="BF1028" i="4"/>
  <c r="T1028" i="4"/>
  <c r="R1028" i="4"/>
  <c r="P1028" i="4"/>
  <c r="BI1026" i="4"/>
  <c r="BH1026" i="4"/>
  <c r="BG1026" i="4"/>
  <c r="BF1026" i="4"/>
  <c r="T1026" i="4"/>
  <c r="R1026" i="4"/>
  <c r="P1026" i="4"/>
  <c r="BI1025" i="4"/>
  <c r="BH1025" i="4"/>
  <c r="BG1025" i="4"/>
  <c r="BF1025" i="4"/>
  <c r="T1025" i="4"/>
  <c r="R1025" i="4"/>
  <c r="P1025" i="4"/>
  <c r="BI1021" i="4"/>
  <c r="BH1021" i="4"/>
  <c r="BG1021" i="4"/>
  <c r="BF1021" i="4"/>
  <c r="T1021" i="4"/>
  <c r="R1021" i="4"/>
  <c r="P1021" i="4"/>
  <c r="BI1015" i="4"/>
  <c r="BH1015" i="4"/>
  <c r="BG1015" i="4"/>
  <c r="BF1015" i="4"/>
  <c r="T1015" i="4"/>
  <c r="R1015" i="4"/>
  <c r="P1015" i="4"/>
  <c r="BI1012" i="4"/>
  <c r="BH1012" i="4"/>
  <c r="BG1012" i="4"/>
  <c r="BF1012" i="4"/>
  <c r="T1012" i="4"/>
  <c r="R1012" i="4"/>
  <c r="P1012" i="4"/>
  <c r="BI1004" i="4"/>
  <c r="BH1004" i="4"/>
  <c r="BG1004" i="4"/>
  <c r="BF1004" i="4"/>
  <c r="T1004" i="4"/>
  <c r="R1004" i="4"/>
  <c r="P1004" i="4"/>
  <c r="BI998" i="4"/>
  <c r="BH998" i="4"/>
  <c r="BG998" i="4"/>
  <c r="BF998" i="4"/>
  <c r="T998" i="4"/>
  <c r="R998" i="4"/>
  <c r="P998" i="4"/>
  <c r="BI996" i="4"/>
  <c r="BH996" i="4"/>
  <c r="BG996" i="4"/>
  <c r="BF996" i="4"/>
  <c r="T996" i="4"/>
  <c r="R996" i="4"/>
  <c r="P996" i="4"/>
  <c r="BI995" i="4"/>
  <c r="BH995" i="4"/>
  <c r="BG995" i="4"/>
  <c r="BF995" i="4"/>
  <c r="T995" i="4"/>
  <c r="R995" i="4"/>
  <c r="P995" i="4"/>
  <c r="BI991" i="4"/>
  <c r="BH991" i="4"/>
  <c r="BG991" i="4"/>
  <c r="BF991" i="4"/>
  <c r="T991" i="4"/>
  <c r="R991" i="4"/>
  <c r="P991" i="4"/>
  <c r="BI987" i="4"/>
  <c r="BH987" i="4"/>
  <c r="BG987" i="4"/>
  <c r="BF987" i="4"/>
  <c r="T987" i="4"/>
  <c r="R987" i="4"/>
  <c r="P987" i="4"/>
  <c r="BI985" i="4"/>
  <c r="BH985" i="4"/>
  <c r="BG985" i="4"/>
  <c r="BF985" i="4"/>
  <c r="T985" i="4"/>
  <c r="R985" i="4"/>
  <c r="P985" i="4"/>
  <c r="BI984" i="4"/>
  <c r="BH984" i="4"/>
  <c r="BG984" i="4"/>
  <c r="BF984" i="4"/>
  <c r="T984" i="4"/>
  <c r="R984" i="4"/>
  <c r="P984" i="4"/>
  <c r="BI979" i="4"/>
  <c r="BH979" i="4"/>
  <c r="BG979" i="4"/>
  <c r="BF979" i="4"/>
  <c r="T979" i="4"/>
  <c r="R979" i="4"/>
  <c r="P979" i="4"/>
  <c r="BI974" i="4"/>
  <c r="BH974" i="4"/>
  <c r="BG974" i="4"/>
  <c r="BF974" i="4"/>
  <c r="T974" i="4"/>
  <c r="R974" i="4"/>
  <c r="P974" i="4"/>
  <c r="BI969" i="4"/>
  <c r="BH969" i="4"/>
  <c r="BG969" i="4"/>
  <c r="BF969" i="4"/>
  <c r="T969" i="4"/>
  <c r="R969" i="4"/>
  <c r="P969" i="4"/>
  <c r="BI964" i="4"/>
  <c r="BH964" i="4"/>
  <c r="BG964" i="4"/>
  <c r="BF964" i="4"/>
  <c r="T964" i="4"/>
  <c r="R964" i="4"/>
  <c r="P964" i="4"/>
  <c r="BI960" i="4"/>
  <c r="BH960" i="4"/>
  <c r="BG960" i="4"/>
  <c r="BF960" i="4"/>
  <c r="T960" i="4"/>
  <c r="R960" i="4"/>
  <c r="P960" i="4"/>
  <c r="BI956" i="4"/>
  <c r="BH956" i="4"/>
  <c r="BG956" i="4"/>
  <c r="BF956" i="4"/>
  <c r="T956" i="4"/>
  <c r="R956" i="4"/>
  <c r="P956" i="4"/>
  <c r="BI952" i="4"/>
  <c r="BH952" i="4"/>
  <c r="BG952" i="4"/>
  <c r="BF952" i="4"/>
  <c r="T952" i="4"/>
  <c r="R952" i="4"/>
  <c r="P952" i="4"/>
  <c r="BI948" i="4"/>
  <c r="BH948" i="4"/>
  <c r="BG948" i="4"/>
  <c r="BF948" i="4"/>
  <c r="T948" i="4"/>
  <c r="R948" i="4"/>
  <c r="P948" i="4"/>
  <c r="BI943" i="4"/>
  <c r="BH943" i="4"/>
  <c r="BG943" i="4"/>
  <c r="BF943" i="4"/>
  <c r="T943" i="4"/>
  <c r="R943" i="4"/>
  <c r="P943" i="4"/>
  <c r="BI939" i="4"/>
  <c r="BH939" i="4"/>
  <c r="BG939" i="4"/>
  <c r="BF939" i="4"/>
  <c r="T939" i="4"/>
  <c r="R939" i="4"/>
  <c r="P939" i="4"/>
  <c r="BI935" i="4"/>
  <c r="BH935" i="4"/>
  <c r="BG935" i="4"/>
  <c r="BF935" i="4"/>
  <c r="T935" i="4"/>
  <c r="R935" i="4"/>
  <c r="P935" i="4"/>
  <c r="BI930" i="4"/>
  <c r="BH930" i="4"/>
  <c r="BG930" i="4"/>
  <c r="BF930" i="4"/>
  <c r="T930" i="4"/>
  <c r="R930" i="4"/>
  <c r="P930" i="4"/>
  <c r="BI925" i="4"/>
  <c r="BH925" i="4"/>
  <c r="BG925" i="4"/>
  <c r="BF925" i="4"/>
  <c r="T925" i="4"/>
  <c r="R925" i="4"/>
  <c r="P925" i="4"/>
  <c r="BI920" i="4"/>
  <c r="BH920" i="4"/>
  <c r="BG920" i="4"/>
  <c r="BF920" i="4"/>
  <c r="T920" i="4"/>
  <c r="R920" i="4"/>
  <c r="P920" i="4"/>
  <c r="BI915" i="4"/>
  <c r="BH915" i="4"/>
  <c r="BG915" i="4"/>
  <c r="BF915" i="4"/>
  <c r="T915" i="4"/>
  <c r="R915" i="4"/>
  <c r="P915" i="4"/>
  <c r="BI910" i="4"/>
  <c r="BH910" i="4"/>
  <c r="BG910" i="4"/>
  <c r="BF910" i="4"/>
  <c r="T910" i="4"/>
  <c r="R910" i="4"/>
  <c r="P910" i="4"/>
  <c r="BI905" i="4"/>
  <c r="BH905" i="4"/>
  <c r="BG905" i="4"/>
  <c r="BF905" i="4"/>
  <c r="T905" i="4"/>
  <c r="R905" i="4"/>
  <c r="P905" i="4"/>
  <c r="BI900" i="4"/>
  <c r="BH900" i="4"/>
  <c r="BG900" i="4"/>
  <c r="BF900" i="4"/>
  <c r="T900" i="4"/>
  <c r="R900" i="4"/>
  <c r="P900" i="4"/>
  <c r="BI896" i="4"/>
  <c r="BH896" i="4"/>
  <c r="BG896" i="4"/>
  <c r="BF896" i="4"/>
  <c r="T896" i="4"/>
  <c r="R896" i="4"/>
  <c r="P896" i="4"/>
  <c r="BI892" i="4"/>
  <c r="BH892" i="4"/>
  <c r="BG892" i="4"/>
  <c r="BF892" i="4"/>
  <c r="T892" i="4"/>
  <c r="R892" i="4"/>
  <c r="P892" i="4"/>
  <c r="BI887" i="4"/>
  <c r="BH887" i="4"/>
  <c r="BG887" i="4"/>
  <c r="BF887" i="4"/>
  <c r="T887" i="4"/>
  <c r="R887" i="4"/>
  <c r="P887" i="4"/>
  <c r="BI884" i="4"/>
  <c r="BH884" i="4"/>
  <c r="BG884" i="4"/>
  <c r="BF884" i="4"/>
  <c r="T884" i="4"/>
  <c r="R884" i="4"/>
  <c r="P884" i="4"/>
  <c r="BI878" i="4"/>
  <c r="BH878" i="4"/>
  <c r="BG878" i="4"/>
  <c r="BF878" i="4"/>
  <c r="T878" i="4"/>
  <c r="R878" i="4"/>
  <c r="P878" i="4"/>
  <c r="BI874" i="4"/>
  <c r="BH874" i="4"/>
  <c r="BG874" i="4"/>
  <c r="BF874" i="4"/>
  <c r="T874" i="4"/>
  <c r="R874" i="4"/>
  <c r="P874" i="4"/>
  <c r="BI867" i="4"/>
  <c r="BH867" i="4"/>
  <c r="BG867" i="4"/>
  <c r="BF867" i="4"/>
  <c r="T867" i="4"/>
  <c r="R867" i="4"/>
  <c r="P867" i="4"/>
  <c r="BI861" i="4"/>
  <c r="BH861" i="4"/>
  <c r="BG861" i="4"/>
  <c r="BF861" i="4"/>
  <c r="T861" i="4"/>
  <c r="R861" i="4"/>
  <c r="P861" i="4"/>
  <c r="BI855" i="4"/>
  <c r="BH855" i="4"/>
  <c r="BG855" i="4"/>
  <c r="BF855" i="4"/>
  <c r="T855" i="4"/>
  <c r="R855" i="4"/>
  <c r="P855" i="4"/>
  <c r="BI851" i="4"/>
  <c r="BH851" i="4"/>
  <c r="BG851" i="4"/>
  <c r="BF851" i="4"/>
  <c r="T851" i="4"/>
  <c r="R851" i="4"/>
  <c r="P851" i="4"/>
  <c r="BI847" i="4"/>
  <c r="BH847" i="4"/>
  <c r="BG847" i="4"/>
  <c r="BF847" i="4"/>
  <c r="T847" i="4"/>
  <c r="R847" i="4"/>
  <c r="P847" i="4"/>
  <c r="BI845" i="4"/>
  <c r="BH845" i="4"/>
  <c r="BG845" i="4"/>
  <c r="BF845" i="4"/>
  <c r="T845" i="4"/>
  <c r="R845" i="4"/>
  <c r="P845" i="4"/>
  <c r="BI844" i="4"/>
  <c r="BH844" i="4"/>
  <c r="BG844" i="4"/>
  <c r="BF844" i="4"/>
  <c r="T844" i="4"/>
  <c r="R844" i="4"/>
  <c r="P844" i="4"/>
  <c r="BI840" i="4"/>
  <c r="BH840" i="4"/>
  <c r="BG840" i="4"/>
  <c r="BF840" i="4"/>
  <c r="T840" i="4"/>
  <c r="R840" i="4"/>
  <c r="P840" i="4"/>
  <c r="BI836" i="4"/>
  <c r="BH836" i="4"/>
  <c r="BG836" i="4"/>
  <c r="BF836" i="4"/>
  <c r="T836" i="4"/>
  <c r="R836" i="4"/>
  <c r="P836" i="4"/>
  <c r="BI832" i="4"/>
  <c r="BH832" i="4"/>
  <c r="BG832" i="4"/>
  <c r="BF832" i="4"/>
  <c r="T832" i="4"/>
  <c r="R832" i="4"/>
  <c r="P832" i="4"/>
  <c r="BI828" i="4"/>
  <c r="BH828" i="4"/>
  <c r="BG828" i="4"/>
  <c r="BF828" i="4"/>
  <c r="T828" i="4"/>
  <c r="R828" i="4"/>
  <c r="P828" i="4"/>
  <c r="BI824" i="4"/>
  <c r="BH824" i="4"/>
  <c r="BG824" i="4"/>
  <c r="BF824" i="4"/>
  <c r="T824" i="4"/>
  <c r="R824" i="4"/>
  <c r="P824" i="4"/>
  <c r="BI820" i="4"/>
  <c r="BH820" i="4"/>
  <c r="BG820" i="4"/>
  <c r="BF820" i="4"/>
  <c r="T820" i="4"/>
  <c r="R820" i="4"/>
  <c r="P820" i="4"/>
  <c r="BI816" i="4"/>
  <c r="BH816" i="4"/>
  <c r="BG816" i="4"/>
  <c r="BF816" i="4"/>
  <c r="T816" i="4"/>
  <c r="R816" i="4"/>
  <c r="P816" i="4"/>
  <c r="BI811" i="4"/>
  <c r="BH811" i="4"/>
  <c r="BG811" i="4"/>
  <c r="BF811" i="4"/>
  <c r="T811" i="4"/>
  <c r="R811" i="4"/>
  <c r="P811" i="4"/>
  <c r="BI806" i="4"/>
  <c r="BH806" i="4"/>
  <c r="BG806" i="4"/>
  <c r="BF806" i="4"/>
  <c r="T806" i="4"/>
  <c r="R806" i="4"/>
  <c r="P806" i="4"/>
  <c r="BI802" i="4"/>
  <c r="BH802" i="4"/>
  <c r="BG802" i="4"/>
  <c r="BF802" i="4"/>
  <c r="T802" i="4"/>
  <c r="R802" i="4"/>
  <c r="P802" i="4"/>
  <c r="BI800" i="4"/>
  <c r="BH800" i="4"/>
  <c r="BG800" i="4"/>
  <c r="BF800" i="4"/>
  <c r="T800" i="4"/>
  <c r="R800" i="4"/>
  <c r="P800" i="4"/>
  <c r="BI799" i="4"/>
  <c r="BH799" i="4"/>
  <c r="BG799" i="4"/>
  <c r="BF799" i="4"/>
  <c r="T799" i="4"/>
  <c r="R799" i="4"/>
  <c r="P799" i="4"/>
  <c r="BI795" i="4"/>
  <c r="BH795" i="4"/>
  <c r="BG795" i="4"/>
  <c r="BF795" i="4"/>
  <c r="T795" i="4"/>
  <c r="R795" i="4"/>
  <c r="P795" i="4"/>
  <c r="BI791" i="4"/>
  <c r="BH791" i="4"/>
  <c r="BG791" i="4"/>
  <c r="BF791" i="4"/>
  <c r="T791" i="4"/>
  <c r="R791" i="4"/>
  <c r="P791" i="4"/>
  <c r="BI787" i="4"/>
  <c r="BH787" i="4"/>
  <c r="BG787" i="4"/>
  <c r="BF787" i="4"/>
  <c r="T787" i="4"/>
  <c r="R787" i="4"/>
  <c r="P787" i="4"/>
  <c r="BI785" i="4"/>
  <c r="BH785" i="4"/>
  <c r="BG785" i="4"/>
  <c r="BF785" i="4"/>
  <c r="T785" i="4"/>
  <c r="R785" i="4"/>
  <c r="P785" i="4"/>
  <c r="BI784" i="4"/>
  <c r="BH784" i="4"/>
  <c r="BG784" i="4"/>
  <c r="BF784" i="4"/>
  <c r="T784" i="4"/>
  <c r="R784" i="4"/>
  <c r="P784" i="4"/>
  <c r="BI781" i="4"/>
  <c r="BH781" i="4"/>
  <c r="BG781" i="4"/>
  <c r="BF781" i="4"/>
  <c r="T781" i="4"/>
  <c r="R781" i="4"/>
  <c r="P781" i="4"/>
  <c r="BI777" i="4"/>
  <c r="BH777" i="4"/>
  <c r="BG777" i="4"/>
  <c r="BF777" i="4"/>
  <c r="T777" i="4"/>
  <c r="R777" i="4"/>
  <c r="P777" i="4"/>
  <c r="BI774" i="4"/>
  <c r="BH774" i="4"/>
  <c r="BG774" i="4"/>
  <c r="BF774" i="4"/>
  <c r="T774" i="4"/>
  <c r="R774" i="4"/>
  <c r="P774" i="4"/>
  <c r="BI770" i="4"/>
  <c r="BH770" i="4"/>
  <c r="BG770" i="4"/>
  <c r="BF770" i="4"/>
  <c r="T770" i="4"/>
  <c r="R770" i="4"/>
  <c r="P770" i="4"/>
  <c r="BI767" i="4"/>
  <c r="BH767" i="4"/>
  <c r="BG767" i="4"/>
  <c r="BF767" i="4"/>
  <c r="T767" i="4"/>
  <c r="R767" i="4"/>
  <c r="P767" i="4"/>
  <c r="BI763" i="4"/>
  <c r="BH763" i="4"/>
  <c r="BG763" i="4"/>
  <c r="BF763" i="4"/>
  <c r="T763" i="4"/>
  <c r="R763" i="4"/>
  <c r="P763" i="4"/>
  <c r="BI761" i="4"/>
  <c r="BH761" i="4"/>
  <c r="BG761" i="4"/>
  <c r="BF761" i="4"/>
  <c r="T761" i="4"/>
  <c r="R761" i="4"/>
  <c r="P761" i="4"/>
  <c r="BI760" i="4"/>
  <c r="BH760" i="4"/>
  <c r="BG760" i="4"/>
  <c r="BF760" i="4"/>
  <c r="T760" i="4"/>
  <c r="R760" i="4"/>
  <c r="P760" i="4"/>
  <c r="BI756" i="4"/>
  <c r="BH756" i="4"/>
  <c r="BG756" i="4"/>
  <c r="BF756" i="4"/>
  <c r="T756" i="4"/>
  <c r="R756" i="4"/>
  <c r="P756" i="4"/>
  <c r="BI752" i="4"/>
  <c r="BH752" i="4"/>
  <c r="BG752" i="4"/>
  <c r="BF752" i="4"/>
  <c r="T752" i="4"/>
  <c r="R752" i="4"/>
  <c r="P752" i="4"/>
  <c r="BI748" i="4"/>
  <c r="BH748" i="4"/>
  <c r="BG748" i="4"/>
  <c r="BF748" i="4"/>
  <c r="T748" i="4"/>
  <c r="R748" i="4"/>
  <c r="P748" i="4"/>
  <c r="BI744" i="4"/>
  <c r="BH744" i="4"/>
  <c r="BG744" i="4"/>
  <c r="BF744" i="4"/>
  <c r="T744" i="4"/>
  <c r="R744" i="4"/>
  <c r="P744" i="4"/>
  <c r="BI740" i="4"/>
  <c r="BH740" i="4"/>
  <c r="BG740" i="4"/>
  <c r="BF740" i="4"/>
  <c r="T740" i="4"/>
  <c r="R740" i="4"/>
  <c r="P740" i="4"/>
  <c r="BI737" i="4"/>
  <c r="BH737" i="4"/>
  <c r="BG737" i="4"/>
  <c r="BF737" i="4"/>
  <c r="T737" i="4"/>
  <c r="R737" i="4"/>
  <c r="P737" i="4"/>
  <c r="BI733" i="4"/>
  <c r="BH733" i="4"/>
  <c r="BG733" i="4"/>
  <c r="BF733" i="4"/>
  <c r="T733" i="4"/>
  <c r="R733" i="4"/>
  <c r="P733" i="4"/>
  <c r="BI729" i="4"/>
  <c r="BH729" i="4"/>
  <c r="BG729" i="4"/>
  <c r="BF729" i="4"/>
  <c r="T729" i="4"/>
  <c r="R729" i="4"/>
  <c r="P729" i="4"/>
  <c r="BI725" i="4"/>
  <c r="BH725" i="4"/>
  <c r="BG725" i="4"/>
  <c r="BF725" i="4"/>
  <c r="T725" i="4"/>
  <c r="R725" i="4"/>
  <c r="P725" i="4"/>
  <c r="BI721" i="4"/>
  <c r="BH721" i="4"/>
  <c r="BG721" i="4"/>
  <c r="BF721" i="4"/>
  <c r="T721" i="4"/>
  <c r="R721" i="4"/>
  <c r="P721" i="4"/>
  <c r="BI717" i="4"/>
  <c r="BH717" i="4"/>
  <c r="BG717" i="4"/>
  <c r="BF717" i="4"/>
  <c r="T717" i="4"/>
  <c r="R717" i="4"/>
  <c r="P717" i="4"/>
  <c r="BI715" i="4"/>
  <c r="BH715" i="4"/>
  <c r="BG715" i="4"/>
  <c r="BF715" i="4"/>
  <c r="T715" i="4"/>
  <c r="R715" i="4"/>
  <c r="P715" i="4"/>
  <c r="BI714" i="4"/>
  <c r="BH714" i="4"/>
  <c r="BG714" i="4"/>
  <c r="BF714" i="4"/>
  <c r="T714" i="4"/>
  <c r="R714" i="4"/>
  <c r="P714" i="4"/>
  <c r="BI710" i="4"/>
  <c r="BH710" i="4"/>
  <c r="BG710" i="4"/>
  <c r="BF710" i="4"/>
  <c r="T710" i="4"/>
  <c r="R710" i="4"/>
  <c r="P710" i="4"/>
  <c r="BI706" i="4"/>
  <c r="BH706" i="4"/>
  <c r="BG706" i="4"/>
  <c r="BF706" i="4"/>
  <c r="T706" i="4"/>
  <c r="R706" i="4"/>
  <c r="P706" i="4"/>
  <c r="BI702" i="4"/>
  <c r="BH702" i="4"/>
  <c r="BG702" i="4"/>
  <c r="BF702" i="4"/>
  <c r="T702" i="4"/>
  <c r="R702" i="4"/>
  <c r="P702" i="4"/>
  <c r="BI698" i="4"/>
  <c r="BH698" i="4"/>
  <c r="BG698" i="4"/>
  <c r="BF698" i="4"/>
  <c r="T698" i="4"/>
  <c r="R698" i="4"/>
  <c r="P698" i="4"/>
  <c r="BI694" i="4"/>
  <c r="BH694" i="4"/>
  <c r="BG694" i="4"/>
  <c r="BF694" i="4"/>
  <c r="T694" i="4"/>
  <c r="R694" i="4"/>
  <c r="P694" i="4"/>
  <c r="BI689" i="4"/>
  <c r="BH689" i="4"/>
  <c r="BG689" i="4"/>
  <c r="BF689" i="4"/>
  <c r="T689" i="4"/>
  <c r="R689" i="4"/>
  <c r="P689" i="4"/>
  <c r="BI684" i="4"/>
  <c r="BH684" i="4"/>
  <c r="BG684" i="4"/>
  <c r="BF684" i="4"/>
  <c r="T684" i="4"/>
  <c r="R684" i="4"/>
  <c r="P684" i="4"/>
  <c r="BI679" i="4"/>
  <c r="BH679" i="4"/>
  <c r="BG679" i="4"/>
  <c r="BF679" i="4"/>
  <c r="T679" i="4"/>
  <c r="R679" i="4"/>
  <c r="P679" i="4"/>
  <c r="BI675" i="4"/>
  <c r="BH675" i="4"/>
  <c r="BG675" i="4"/>
  <c r="BF675" i="4"/>
  <c r="T675" i="4"/>
  <c r="R675" i="4"/>
  <c r="P675" i="4"/>
  <c r="BI671" i="4"/>
  <c r="BH671" i="4"/>
  <c r="BG671" i="4"/>
  <c r="BF671" i="4"/>
  <c r="T671" i="4"/>
  <c r="R671" i="4"/>
  <c r="P671" i="4"/>
  <c r="BI667" i="4"/>
  <c r="BH667" i="4"/>
  <c r="BG667" i="4"/>
  <c r="BF667" i="4"/>
  <c r="T667" i="4"/>
  <c r="R667" i="4"/>
  <c r="P667" i="4"/>
  <c r="BI664" i="4"/>
  <c r="BH664" i="4"/>
  <c r="BG664" i="4"/>
  <c r="BF664" i="4"/>
  <c r="T664" i="4"/>
  <c r="T663" i="4" s="1"/>
  <c r="R664" i="4"/>
  <c r="R663" i="4" s="1"/>
  <c r="P664" i="4"/>
  <c r="P663" i="4" s="1"/>
  <c r="BI660" i="4"/>
  <c r="BH660" i="4"/>
  <c r="BG660" i="4"/>
  <c r="BF660" i="4"/>
  <c r="T660" i="4"/>
  <c r="R660" i="4"/>
  <c r="P660" i="4"/>
  <c r="BI657" i="4"/>
  <c r="BH657" i="4"/>
  <c r="BG657" i="4"/>
  <c r="BF657" i="4"/>
  <c r="T657" i="4"/>
  <c r="R657" i="4"/>
  <c r="P657" i="4"/>
  <c r="BI654" i="4"/>
  <c r="BH654" i="4"/>
  <c r="BG654" i="4"/>
  <c r="BF654" i="4"/>
  <c r="T654" i="4"/>
  <c r="R654" i="4"/>
  <c r="P654" i="4"/>
  <c r="BI651" i="4"/>
  <c r="BH651" i="4"/>
  <c r="BG651" i="4"/>
  <c r="BF651" i="4"/>
  <c r="T651" i="4"/>
  <c r="R651" i="4"/>
  <c r="P651" i="4"/>
  <c r="BI648" i="4"/>
  <c r="BH648" i="4"/>
  <c r="BG648" i="4"/>
  <c r="BF648" i="4"/>
  <c r="T648" i="4"/>
  <c r="R648" i="4"/>
  <c r="P648" i="4"/>
  <c r="BI645" i="4"/>
  <c r="BH645" i="4"/>
  <c r="BG645" i="4"/>
  <c r="BF645" i="4"/>
  <c r="T645" i="4"/>
  <c r="R645" i="4"/>
  <c r="P645" i="4"/>
  <c r="BI642" i="4"/>
  <c r="BH642" i="4"/>
  <c r="BG642" i="4"/>
  <c r="BF642" i="4"/>
  <c r="T642" i="4"/>
  <c r="R642" i="4"/>
  <c r="P642" i="4"/>
  <c r="BI640" i="4"/>
  <c r="BH640" i="4"/>
  <c r="BG640" i="4"/>
  <c r="BF640" i="4"/>
  <c r="T640" i="4"/>
  <c r="R640" i="4"/>
  <c r="P640" i="4"/>
  <c r="BI639" i="4"/>
  <c r="BH639" i="4"/>
  <c r="BG639" i="4"/>
  <c r="BF639" i="4"/>
  <c r="T639" i="4"/>
  <c r="R639" i="4"/>
  <c r="P639" i="4"/>
  <c r="BI638" i="4"/>
  <c r="BH638" i="4"/>
  <c r="BG638" i="4"/>
  <c r="BF638" i="4"/>
  <c r="T638" i="4"/>
  <c r="R638" i="4"/>
  <c r="P638" i="4"/>
  <c r="BI633" i="4"/>
  <c r="BH633" i="4"/>
  <c r="BG633" i="4"/>
  <c r="BF633" i="4"/>
  <c r="T633" i="4"/>
  <c r="R633" i="4"/>
  <c r="P633" i="4"/>
  <c r="BI629" i="4"/>
  <c r="BH629" i="4"/>
  <c r="BG629" i="4"/>
  <c r="BF629" i="4"/>
  <c r="T629" i="4"/>
  <c r="R629" i="4"/>
  <c r="P629" i="4"/>
  <c r="BI625" i="4"/>
  <c r="BH625" i="4"/>
  <c r="BG625" i="4"/>
  <c r="BF625" i="4"/>
  <c r="T625" i="4"/>
  <c r="R625" i="4"/>
  <c r="P625" i="4"/>
  <c r="BI620" i="4"/>
  <c r="BH620" i="4"/>
  <c r="BG620" i="4"/>
  <c r="BF620" i="4"/>
  <c r="T620" i="4"/>
  <c r="R620" i="4"/>
  <c r="P620" i="4"/>
  <c r="BI615" i="4"/>
  <c r="BH615" i="4"/>
  <c r="BG615" i="4"/>
  <c r="BF615" i="4"/>
  <c r="T615" i="4"/>
  <c r="R615" i="4"/>
  <c r="P615" i="4"/>
  <c r="BI610" i="4"/>
  <c r="BH610" i="4"/>
  <c r="BG610" i="4"/>
  <c r="BF610" i="4"/>
  <c r="T610" i="4"/>
  <c r="R610" i="4"/>
  <c r="P610" i="4"/>
  <c r="BI605" i="4"/>
  <c r="BH605" i="4"/>
  <c r="BG605" i="4"/>
  <c r="BF605" i="4"/>
  <c r="T605" i="4"/>
  <c r="R605" i="4"/>
  <c r="P605" i="4"/>
  <c r="BI596" i="4"/>
  <c r="BH596" i="4"/>
  <c r="BG596" i="4"/>
  <c r="BF596" i="4"/>
  <c r="T596" i="4"/>
  <c r="R596" i="4"/>
  <c r="P596" i="4"/>
  <c r="BI589" i="4"/>
  <c r="BH589" i="4"/>
  <c r="BG589" i="4"/>
  <c r="BF589" i="4"/>
  <c r="T589" i="4"/>
  <c r="R589" i="4"/>
  <c r="P589" i="4"/>
  <c r="BI582" i="4"/>
  <c r="BH582" i="4"/>
  <c r="BG582" i="4"/>
  <c r="BF582" i="4"/>
  <c r="T582" i="4"/>
  <c r="R582" i="4"/>
  <c r="P582" i="4"/>
  <c r="BI573" i="4"/>
  <c r="BH573" i="4"/>
  <c r="BG573" i="4"/>
  <c r="BF573" i="4"/>
  <c r="T573" i="4"/>
  <c r="R573" i="4"/>
  <c r="P573" i="4"/>
  <c r="BI566" i="4"/>
  <c r="BH566" i="4"/>
  <c r="BG566" i="4"/>
  <c r="BF566" i="4"/>
  <c r="T566" i="4"/>
  <c r="R566" i="4"/>
  <c r="P566" i="4"/>
  <c r="BI561" i="4"/>
  <c r="BH561" i="4"/>
  <c r="BG561" i="4"/>
  <c r="BF561" i="4"/>
  <c r="T561" i="4"/>
  <c r="R561" i="4"/>
  <c r="P561" i="4"/>
  <c r="BI556" i="4"/>
  <c r="BH556" i="4"/>
  <c r="BG556" i="4"/>
  <c r="BF556" i="4"/>
  <c r="T556" i="4"/>
  <c r="R556" i="4"/>
  <c r="P556" i="4"/>
  <c r="BI553" i="4"/>
  <c r="BH553" i="4"/>
  <c r="BG553" i="4"/>
  <c r="BF553" i="4"/>
  <c r="T553" i="4"/>
  <c r="R553" i="4"/>
  <c r="P553" i="4"/>
  <c r="BI542" i="4"/>
  <c r="BH542" i="4"/>
  <c r="BG542" i="4"/>
  <c r="BF542" i="4"/>
  <c r="T542" i="4"/>
  <c r="R542" i="4"/>
  <c r="P542" i="4"/>
  <c r="BI539" i="4"/>
  <c r="BH539" i="4"/>
  <c r="BG539" i="4"/>
  <c r="BF539" i="4"/>
  <c r="T539" i="4"/>
  <c r="R539" i="4"/>
  <c r="P539" i="4"/>
  <c r="BI521" i="4"/>
  <c r="BH521" i="4"/>
  <c r="BG521" i="4"/>
  <c r="BF521" i="4"/>
  <c r="T521" i="4"/>
  <c r="R521" i="4"/>
  <c r="P521" i="4"/>
  <c r="BI510" i="4"/>
  <c r="BH510" i="4"/>
  <c r="BG510" i="4"/>
  <c r="BF510" i="4"/>
  <c r="T510" i="4"/>
  <c r="R510" i="4"/>
  <c r="P510" i="4"/>
  <c r="BI494" i="4"/>
  <c r="BH494" i="4"/>
  <c r="BG494" i="4"/>
  <c r="BF494" i="4"/>
  <c r="T494" i="4"/>
  <c r="R494" i="4"/>
  <c r="P494" i="4"/>
  <c r="BI484" i="4"/>
  <c r="BH484" i="4"/>
  <c r="BG484" i="4"/>
  <c r="BF484" i="4"/>
  <c r="T484" i="4"/>
  <c r="R484" i="4"/>
  <c r="P484" i="4"/>
  <c r="BI480" i="4"/>
  <c r="BH480" i="4"/>
  <c r="BG480" i="4"/>
  <c r="BF480" i="4"/>
  <c r="T480" i="4"/>
  <c r="R480" i="4"/>
  <c r="P480" i="4"/>
  <c r="BI476" i="4"/>
  <c r="BH476" i="4"/>
  <c r="BG476" i="4"/>
  <c r="BF476" i="4"/>
  <c r="T476" i="4"/>
  <c r="R476" i="4"/>
  <c r="P476" i="4"/>
  <c r="BI472" i="4"/>
  <c r="BH472" i="4"/>
  <c r="BG472" i="4"/>
  <c r="BF472" i="4"/>
  <c r="T472" i="4"/>
  <c r="R472" i="4"/>
  <c r="P472" i="4"/>
  <c r="BI467" i="4"/>
  <c r="BH467" i="4"/>
  <c r="BG467" i="4"/>
  <c r="BF467" i="4"/>
  <c r="T467" i="4"/>
  <c r="R467" i="4"/>
  <c r="P467" i="4"/>
  <c r="BI461" i="4"/>
  <c r="BH461" i="4"/>
  <c r="BG461" i="4"/>
  <c r="BF461" i="4"/>
  <c r="T461" i="4"/>
  <c r="R461" i="4"/>
  <c r="P461" i="4"/>
  <c r="BI455" i="4"/>
  <c r="BH455" i="4"/>
  <c r="BG455" i="4"/>
  <c r="BF455" i="4"/>
  <c r="T455" i="4"/>
  <c r="R455" i="4"/>
  <c r="P455" i="4"/>
  <c r="BI451" i="4"/>
  <c r="BH451" i="4"/>
  <c r="BG451" i="4"/>
  <c r="BF451" i="4"/>
  <c r="T451" i="4"/>
  <c r="R451" i="4"/>
  <c r="P451" i="4"/>
  <c r="BI447" i="4"/>
  <c r="BH447" i="4"/>
  <c r="BG447" i="4"/>
  <c r="BF447" i="4"/>
  <c r="T447" i="4"/>
  <c r="R447" i="4"/>
  <c r="P447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7" i="4"/>
  <c r="BH427" i="4"/>
  <c r="BG427" i="4"/>
  <c r="BF427" i="4"/>
  <c r="T427" i="4"/>
  <c r="R427" i="4"/>
  <c r="P427" i="4"/>
  <c r="BI423" i="4"/>
  <c r="BH423" i="4"/>
  <c r="BG423" i="4"/>
  <c r="BF423" i="4"/>
  <c r="T423" i="4"/>
  <c r="R423" i="4"/>
  <c r="P423" i="4"/>
  <c r="BI419" i="4"/>
  <c r="BH419" i="4"/>
  <c r="BG419" i="4"/>
  <c r="BF419" i="4"/>
  <c r="T419" i="4"/>
  <c r="R419" i="4"/>
  <c r="P419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7" i="4"/>
  <c r="BH407" i="4"/>
  <c r="BG407" i="4"/>
  <c r="BF407" i="4"/>
  <c r="T407" i="4"/>
  <c r="R407" i="4"/>
  <c r="P407" i="4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R399" i="4"/>
  <c r="P399" i="4"/>
  <c r="BI396" i="4"/>
  <c r="BH396" i="4"/>
  <c r="BG396" i="4"/>
  <c r="BF396" i="4"/>
  <c r="T396" i="4"/>
  <c r="R396" i="4"/>
  <c r="P396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0" i="4"/>
  <c r="BH370" i="4"/>
  <c r="BG370" i="4"/>
  <c r="BF370" i="4"/>
  <c r="T370" i="4"/>
  <c r="R370" i="4"/>
  <c r="P370" i="4"/>
  <c r="BI365" i="4"/>
  <c r="BH365" i="4"/>
  <c r="BG365" i="4"/>
  <c r="BF365" i="4"/>
  <c r="T365" i="4"/>
  <c r="R365" i="4"/>
  <c r="P365" i="4"/>
  <c r="BI361" i="4"/>
  <c r="BH361" i="4"/>
  <c r="BG361" i="4"/>
  <c r="BF361" i="4"/>
  <c r="T361" i="4"/>
  <c r="R361" i="4"/>
  <c r="P361" i="4"/>
  <c r="BI356" i="4"/>
  <c r="BH356" i="4"/>
  <c r="BG356" i="4"/>
  <c r="BF356" i="4"/>
  <c r="T356" i="4"/>
  <c r="R356" i="4"/>
  <c r="P356" i="4"/>
  <c r="BI352" i="4"/>
  <c r="BH352" i="4"/>
  <c r="BG352" i="4"/>
  <c r="BF352" i="4"/>
  <c r="T352" i="4"/>
  <c r="R352" i="4"/>
  <c r="P352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39" i="4"/>
  <c r="BH339" i="4"/>
  <c r="BG339" i="4"/>
  <c r="BF339" i="4"/>
  <c r="T339" i="4"/>
  <c r="R339" i="4"/>
  <c r="P339" i="4"/>
  <c r="BI334" i="4"/>
  <c r="BH334" i="4"/>
  <c r="BG334" i="4"/>
  <c r="BF334" i="4"/>
  <c r="T334" i="4"/>
  <c r="R334" i="4"/>
  <c r="P334" i="4"/>
  <c r="BI329" i="4"/>
  <c r="BH329" i="4"/>
  <c r="BG329" i="4"/>
  <c r="BF329" i="4"/>
  <c r="T329" i="4"/>
  <c r="R329" i="4"/>
  <c r="P329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R310" i="4"/>
  <c r="P310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7" i="4"/>
  <c r="BH297" i="4"/>
  <c r="BG297" i="4"/>
  <c r="BF297" i="4"/>
  <c r="T297" i="4"/>
  <c r="R297" i="4"/>
  <c r="P297" i="4"/>
  <c r="BI291" i="4"/>
  <c r="BH291" i="4"/>
  <c r="BG291" i="4"/>
  <c r="BF291" i="4"/>
  <c r="T291" i="4"/>
  <c r="R291" i="4"/>
  <c r="P291" i="4"/>
  <c r="BI284" i="4"/>
  <c r="BH284" i="4"/>
  <c r="BG284" i="4"/>
  <c r="BF284" i="4"/>
  <c r="T284" i="4"/>
  <c r="R284" i="4"/>
  <c r="P284" i="4"/>
  <c r="BI279" i="4"/>
  <c r="BH279" i="4"/>
  <c r="BG279" i="4"/>
  <c r="BF279" i="4"/>
  <c r="T279" i="4"/>
  <c r="R279" i="4"/>
  <c r="P279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3" i="4"/>
  <c r="BH243" i="4"/>
  <c r="BG243" i="4"/>
  <c r="BF243" i="4"/>
  <c r="T243" i="4"/>
  <c r="R243" i="4"/>
  <c r="P243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201" i="4"/>
  <c r="BH201" i="4"/>
  <c r="BG201" i="4"/>
  <c r="BF201" i="4"/>
  <c r="T201" i="4"/>
  <c r="R201" i="4"/>
  <c r="P201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J136" i="4"/>
  <c r="J135" i="4"/>
  <c r="F135" i="4"/>
  <c r="F133" i="4"/>
  <c r="E131" i="4"/>
  <c r="J94" i="4"/>
  <c r="J93" i="4"/>
  <c r="F93" i="4"/>
  <c r="F91" i="4"/>
  <c r="E89" i="4"/>
  <c r="J20" i="4"/>
  <c r="E20" i="4"/>
  <c r="F136" i="4"/>
  <c r="J19" i="4"/>
  <c r="J14" i="4"/>
  <c r="J133" i="4" s="1"/>
  <c r="E7" i="4"/>
  <c r="E127" i="4" s="1"/>
  <c r="J37" i="3"/>
  <c r="J36" i="3"/>
  <c r="AY96" i="1"/>
  <c r="J35" i="3"/>
  <c r="AX96" i="1"/>
  <c r="BI290" i="3"/>
  <c r="BH290" i="3"/>
  <c r="BG290" i="3"/>
  <c r="BF290" i="3"/>
  <c r="T290" i="3"/>
  <c r="T289" i="3"/>
  <c r="R290" i="3"/>
  <c r="R289" i="3"/>
  <c r="P290" i="3"/>
  <c r="P289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T266" i="3"/>
  <c r="R267" i="3"/>
  <c r="R266" i="3"/>
  <c r="P267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17" i="3"/>
  <c r="BH217" i="3"/>
  <c r="BG217" i="3"/>
  <c r="BF217" i="3"/>
  <c r="T217" i="3"/>
  <c r="R217" i="3"/>
  <c r="P217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121" i="3"/>
  <c r="E7" i="3"/>
  <c r="E85" i="3"/>
  <c r="J37" i="2"/>
  <c r="J36" i="2"/>
  <c r="AY95" i="1" s="1"/>
  <c r="J35" i="2"/>
  <c r="AX95" i="1" s="1"/>
  <c r="BI229" i="2"/>
  <c r="BH229" i="2"/>
  <c r="BG229" i="2"/>
  <c r="BF229" i="2"/>
  <c r="T229" i="2"/>
  <c r="T228" i="2" s="1"/>
  <c r="T227" i="2" s="1"/>
  <c r="R229" i="2"/>
  <c r="R228" i="2"/>
  <c r="R227" i="2" s="1"/>
  <c r="P229" i="2"/>
  <c r="P228" i="2" s="1"/>
  <c r="P227" i="2" s="1"/>
  <c r="BI226" i="2"/>
  <c r="BH226" i="2"/>
  <c r="BG226" i="2"/>
  <c r="BF226" i="2"/>
  <c r="T226" i="2"/>
  <c r="T225" i="2"/>
  <c r="R226" i="2"/>
  <c r="R225" i="2"/>
  <c r="P226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 s="1"/>
  <c r="E7" i="2"/>
  <c r="E115" i="2" s="1"/>
  <c r="L90" i="1"/>
  <c r="AM90" i="1"/>
  <c r="AM89" i="1"/>
  <c r="L89" i="1"/>
  <c r="AM87" i="1"/>
  <c r="L87" i="1"/>
  <c r="L85" i="1"/>
  <c r="L84" i="1"/>
  <c r="J227" i="10"/>
  <c r="J222" i="10"/>
  <c r="BK217" i="10"/>
  <c r="J216" i="10"/>
  <c r="BK212" i="10"/>
  <c r="J208" i="10"/>
  <c r="BK202" i="10"/>
  <c r="BK198" i="10"/>
  <c r="BK194" i="10"/>
  <c r="BK189" i="10"/>
  <c r="BK184" i="10"/>
  <c r="J179" i="10"/>
  <c r="J175" i="10"/>
  <c r="BK169" i="10"/>
  <c r="J164" i="10"/>
  <c r="J159" i="10"/>
  <c r="BK154" i="10"/>
  <c r="J147" i="10"/>
  <c r="J143" i="10"/>
  <c r="BK137" i="10"/>
  <c r="J132" i="10"/>
  <c r="J122" i="10"/>
  <c r="BK364" i="9"/>
  <c r="J362" i="9"/>
  <c r="J361" i="9"/>
  <c r="J359" i="9"/>
  <c r="J358" i="9"/>
  <c r="J355" i="9"/>
  <c r="J354" i="9"/>
  <c r="BK350" i="9"/>
  <c r="BK345" i="9"/>
  <c r="BK343" i="9"/>
  <c r="J342" i="9"/>
  <c r="J340" i="9"/>
  <c r="J328" i="9"/>
  <c r="BK318" i="9"/>
  <c r="J313" i="9"/>
  <c r="BK312" i="9"/>
  <c r="J311" i="9"/>
  <c r="J310" i="9"/>
  <c r="BK307" i="9"/>
  <c r="J307" i="9"/>
  <c r="BK306" i="9"/>
  <c r="BK303" i="9"/>
  <c r="J298" i="9"/>
  <c r="BK295" i="9"/>
  <c r="J290" i="9"/>
  <c r="J288" i="9"/>
  <c r="BK283" i="9"/>
  <c r="J282" i="9"/>
  <c r="BK274" i="9"/>
  <c r="BK273" i="9"/>
  <c r="J268" i="9"/>
  <c r="BK264" i="9"/>
  <c r="BK257" i="9"/>
  <c r="BK255" i="9"/>
  <c r="J254" i="9"/>
  <c r="J252" i="9"/>
  <c r="BK251" i="9"/>
  <c r="BK248" i="9"/>
  <c r="J248" i="9"/>
  <c r="BK246" i="9"/>
  <c r="BK229" i="9"/>
  <c r="BK224" i="9"/>
  <c r="BK222" i="9"/>
  <c r="BK202" i="9"/>
  <c r="BK200" i="9"/>
  <c r="BK194" i="9"/>
  <c r="J190" i="9"/>
  <c r="J183" i="9"/>
  <c r="BK175" i="9"/>
  <c r="J170" i="9"/>
  <c r="J168" i="9"/>
  <c r="BK165" i="9"/>
  <c r="BK147" i="9"/>
  <c r="J143" i="9"/>
  <c r="J140" i="9"/>
  <c r="BK136" i="9"/>
  <c r="BK133" i="9"/>
  <c r="J142" i="8"/>
  <c r="BK141" i="8"/>
  <c r="J138" i="8"/>
  <c r="J135" i="8"/>
  <c r="J134" i="8"/>
  <c r="BK133" i="8"/>
  <c r="J130" i="8"/>
  <c r="J129" i="8"/>
  <c r="BK126" i="8"/>
  <c r="J126" i="8"/>
  <c r="J125" i="8"/>
  <c r="BK143" i="7"/>
  <c r="BK142" i="7"/>
  <c r="BK141" i="7"/>
  <c r="J140" i="7"/>
  <c r="BK139" i="7"/>
  <c r="BK138" i="7"/>
  <c r="BK136" i="7"/>
  <c r="BK134" i="7"/>
  <c r="BK133" i="7"/>
  <c r="J131" i="7"/>
  <c r="BK130" i="7"/>
  <c r="BK129" i="7"/>
  <c r="BK128" i="7"/>
  <c r="J177" i="6"/>
  <c r="J176" i="6"/>
  <c r="J175" i="6"/>
  <c r="BK174" i="6"/>
  <c r="BK173" i="6"/>
  <c r="J172" i="6"/>
  <c r="BK171" i="6"/>
  <c r="BK169" i="6"/>
  <c r="BK167" i="6"/>
  <c r="BK166" i="6"/>
  <c r="BK164" i="6"/>
  <c r="BK163" i="6"/>
  <c r="BK162" i="6"/>
  <c r="BK161" i="6"/>
  <c r="J159" i="6"/>
  <c r="BK156" i="6"/>
  <c r="J156" i="6"/>
  <c r="J153" i="6"/>
  <c r="BK149" i="6"/>
  <c r="BK145" i="6"/>
  <c r="J143" i="6"/>
  <c r="BK141" i="6"/>
  <c r="J140" i="6"/>
  <c r="BK139" i="6"/>
  <c r="J138" i="6"/>
  <c r="J137" i="6"/>
  <c r="BK136" i="6"/>
  <c r="BK135" i="6"/>
  <c r="J200" i="5"/>
  <c r="J199" i="5"/>
  <c r="J198" i="5"/>
  <c r="J197" i="5"/>
  <c r="J196" i="5"/>
  <c r="BK195" i="5"/>
  <c r="J194" i="5"/>
  <c r="J193" i="5"/>
  <c r="BK192" i="5"/>
  <c r="BK190" i="5"/>
  <c r="BK189" i="5"/>
  <c r="BK188" i="5"/>
  <c r="J188" i="5"/>
  <c r="J187" i="5"/>
  <c r="BK186" i="5"/>
  <c r="BK185" i="5"/>
  <c r="BK183" i="5"/>
  <c r="J181" i="5"/>
  <c r="BK180" i="5"/>
  <c r="J179" i="5"/>
  <c r="BK178" i="5"/>
  <c r="J176" i="5"/>
  <c r="BK175" i="5"/>
  <c r="BK174" i="5"/>
  <c r="J173" i="5"/>
  <c r="J172" i="5"/>
  <c r="J171" i="5"/>
  <c r="BK170" i="5"/>
  <c r="BK169" i="5"/>
  <c r="BK168" i="5"/>
  <c r="J167" i="5"/>
  <c r="BK165" i="5"/>
  <c r="BK157" i="5"/>
  <c r="J154" i="5"/>
  <c r="BK152" i="5"/>
  <c r="BK150" i="5"/>
  <c r="J149" i="5"/>
  <c r="J148" i="5"/>
  <c r="BK147" i="5"/>
  <c r="J147" i="5"/>
  <c r="J146" i="5"/>
  <c r="BK145" i="5"/>
  <c r="BK144" i="5"/>
  <c r="J143" i="5"/>
  <c r="BK142" i="5"/>
  <c r="J141" i="5"/>
  <c r="BK140" i="5"/>
  <c r="BK139" i="5"/>
  <c r="J138" i="5"/>
  <c r="BK137" i="5"/>
  <c r="J136" i="5"/>
  <c r="BK1120" i="4"/>
  <c r="J1120" i="4"/>
  <c r="BK1116" i="4"/>
  <c r="J1116" i="4"/>
  <c r="BK1108" i="4"/>
  <c r="J1108" i="4"/>
  <c r="BK1102" i="4"/>
  <c r="J1102" i="4"/>
  <c r="J1094" i="4"/>
  <c r="BK1085" i="4"/>
  <c r="J1085" i="4"/>
  <c r="J1080" i="4"/>
  <c r="J1076" i="4"/>
  <c r="J1074" i="4"/>
  <c r="J1073" i="4"/>
  <c r="J1069" i="4"/>
  <c r="BK1065" i="4"/>
  <c r="J1061" i="4"/>
  <c r="J1057" i="4"/>
  <c r="BK1053" i="4"/>
  <c r="J1048" i="4"/>
  <c r="BK1043" i="4"/>
  <c r="BK1037" i="4"/>
  <c r="J1028" i="4"/>
  <c r="BK1026" i="4"/>
  <c r="J1025" i="4"/>
  <c r="BK1021" i="4"/>
  <c r="J1015" i="4"/>
  <c r="J1012" i="4"/>
  <c r="J1004" i="4"/>
  <c r="BK998" i="4"/>
  <c r="J996" i="4"/>
  <c r="J995" i="4"/>
  <c r="J991" i="4"/>
  <c r="J987" i="4"/>
  <c r="BK984" i="4"/>
  <c r="BK979" i="4"/>
  <c r="J974" i="4"/>
  <c r="J969" i="4"/>
  <c r="BK964" i="4"/>
  <c r="BK960" i="4"/>
  <c r="BK956" i="4"/>
  <c r="BK952" i="4"/>
  <c r="BK948" i="4"/>
  <c r="BK943" i="4"/>
  <c r="BK939" i="4"/>
  <c r="BK935" i="4"/>
  <c r="J930" i="4"/>
  <c r="BK925" i="4"/>
  <c r="J920" i="4"/>
  <c r="J915" i="4"/>
  <c r="BK910" i="4"/>
  <c r="BK905" i="4"/>
  <c r="BK900" i="4"/>
  <c r="J896" i="4"/>
  <c r="BK892" i="4"/>
  <c r="J887" i="4"/>
  <c r="BK884" i="4"/>
  <c r="J878" i="4"/>
  <c r="J874" i="4"/>
  <c r="J867" i="4"/>
  <c r="BK861" i="4"/>
  <c r="J855" i="4"/>
  <c r="J851" i="4"/>
  <c r="J847" i="4"/>
  <c r="BK845" i="4"/>
  <c r="J844" i="4"/>
  <c r="BK840" i="4"/>
  <c r="BK836" i="4"/>
  <c r="J832" i="4"/>
  <c r="BK828" i="4"/>
  <c r="J824" i="4"/>
  <c r="BK820" i="4"/>
  <c r="BK816" i="4"/>
  <c r="BK811" i="4"/>
  <c r="J806" i="4"/>
  <c r="J802" i="4"/>
  <c r="J800" i="4"/>
  <c r="J799" i="4"/>
  <c r="BK795" i="4"/>
  <c r="J791" i="4"/>
  <c r="BK787" i="4"/>
  <c r="J785" i="4"/>
  <c r="BK784" i="4"/>
  <c r="J781" i="4"/>
  <c r="BK777" i="4"/>
  <c r="BK774" i="4"/>
  <c r="BK770" i="4"/>
  <c r="BK767" i="4"/>
  <c r="BK763" i="4"/>
  <c r="BK761" i="4"/>
  <c r="BK760" i="4"/>
  <c r="BK756" i="4"/>
  <c r="J752" i="4"/>
  <c r="BK748" i="4"/>
  <c r="J744" i="4"/>
  <c r="BK740" i="4"/>
  <c r="BK737" i="4"/>
  <c r="J733" i="4"/>
  <c r="BK729" i="4"/>
  <c r="J729" i="4"/>
  <c r="BK725" i="4"/>
  <c r="J717" i="4"/>
  <c r="J715" i="4"/>
  <c r="J714" i="4"/>
  <c r="J710" i="4"/>
  <c r="BK706" i="4"/>
  <c r="J702" i="4"/>
  <c r="BK698" i="4"/>
  <c r="J694" i="4"/>
  <c r="BK689" i="4"/>
  <c r="J684" i="4"/>
  <c r="BK679" i="4"/>
  <c r="J675" i="4"/>
  <c r="J671" i="4"/>
  <c r="J667" i="4"/>
  <c r="BK664" i="4"/>
  <c r="BK660" i="4"/>
  <c r="J657" i="4"/>
  <c r="J654" i="4"/>
  <c r="J651" i="4"/>
  <c r="BK648" i="4"/>
  <c r="J645" i="4"/>
  <c r="BK642" i="4"/>
  <c r="J639" i="4"/>
  <c r="J638" i="4"/>
  <c r="J633" i="4"/>
  <c r="BK629" i="4"/>
  <c r="BK625" i="4"/>
  <c r="BK620" i="4"/>
  <c r="J615" i="4"/>
  <c r="J610" i="4"/>
  <c r="J605" i="4"/>
  <c r="J596" i="4"/>
  <c r="BK589" i="4"/>
  <c r="J589" i="4"/>
  <c r="J582" i="4"/>
  <c r="J573" i="4"/>
  <c r="BK566" i="4"/>
  <c r="J561" i="4"/>
  <c r="J556" i="4"/>
  <c r="J553" i="4"/>
  <c r="BK542" i="4"/>
  <c r="BK539" i="4"/>
  <c r="J521" i="4"/>
  <c r="BK510" i="4"/>
  <c r="J484" i="4"/>
  <c r="BK480" i="4"/>
  <c r="J476" i="4"/>
  <c r="J472" i="4"/>
  <c r="BK467" i="4"/>
  <c r="BK461" i="4"/>
  <c r="BK455" i="4"/>
  <c r="BK451" i="4"/>
  <c r="BK447" i="4"/>
  <c r="J447" i="4"/>
  <c r="BK443" i="4"/>
  <c r="J439" i="4"/>
  <c r="J435" i="4"/>
  <c r="J431" i="4"/>
  <c r="BK427" i="4"/>
  <c r="J423" i="4"/>
  <c r="BK419" i="4"/>
  <c r="J415" i="4"/>
  <c r="J412" i="4"/>
  <c r="J407" i="4"/>
  <c r="J402" i="4"/>
  <c r="BK399" i="4"/>
  <c r="J389" i="4"/>
  <c r="J386" i="4"/>
  <c r="J382" i="4"/>
  <c r="J378" i="4"/>
  <c r="J375" i="4"/>
  <c r="J370" i="4"/>
  <c r="BK365" i="4"/>
  <c r="J361" i="4"/>
  <c r="BK356" i="4"/>
  <c r="J352" i="4"/>
  <c r="J347" i="4"/>
  <c r="BK343" i="4"/>
  <c r="J339" i="4"/>
  <c r="J334" i="4"/>
  <c r="J329" i="4"/>
  <c r="BK323" i="4"/>
  <c r="BK319" i="4"/>
  <c r="BK315" i="4"/>
  <c r="J310" i="4"/>
  <c r="BK305" i="4"/>
  <c r="J305" i="4"/>
  <c r="J302" i="4"/>
  <c r="BK297" i="4"/>
  <c r="BK291" i="4"/>
  <c r="BK284" i="4"/>
  <c r="BK279" i="4"/>
  <c r="J272" i="4"/>
  <c r="J268" i="4"/>
  <c r="BK265" i="4"/>
  <c r="BK259" i="4"/>
  <c r="BK256" i="4"/>
  <c r="BK252" i="4"/>
  <c r="J243" i="4"/>
  <c r="J234" i="4"/>
  <c r="BK230" i="4"/>
  <c r="J227" i="4"/>
  <c r="BK223" i="4"/>
  <c r="BK220" i="4"/>
  <c r="BK216" i="4"/>
  <c r="BK212" i="4"/>
  <c r="J206" i="4"/>
  <c r="J201" i="4"/>
  <c r="BK194" i="4"/>
  <c r="J191" i="4"/>
  <c r="J187" i="4"/>
  <c r="BK183" i="4"/>
  <c r="BK179" i="4"/>
  <c r="J176" i="4"/>
  <c r="J172" i="4"/>
  <c r="BK168" i="4"/>
  <c r="J165" i="4"/>
  <c r="BK160" i="4"/>
  <c r="J155" i="4"/>
  <c r="BK150" i="4"/>
  <c r="J149" i="4"/>
  <c r="BK148" i="4"/>
  <c r="BK146" i="4"/>
  <c r="BK144" i="4"/>
  <c r="BK142" i="4"/>
  <c r="BK290" i="3"/>
  <c r="J285" i="3"/>
  <c r="J284" i="3"/>
  <c r="J280" i="3"/>
  <c r="BK276" i="3"/>
  <c r="J274" i="3"/>
  <c r="J270" i="3"/>
  <c r="BK267" i="3"/>
  <c r="BK265" i="3"/>
  <c r="BK264" i="3"/>
  <c r="J263" i="3"/>
  <c r="J262" i="3"/>
  <c r="J261" i="3"/>
  <c r="BK259" i="3"/>
  <c r="BK258" i="3"/>
  <c r="J256" i="3"/>
  <c r="BK252" i="3"/>
  <c r="BK249" i="3"/>
  <c r="J247" i="3"/>
  <c r="J243" i="3"/>
  <c r="J239" i="3"/>
  <c r="J238" i="3"/>
  <c r="BK236" i="3"/>
  <c r="J231" i="3"/>
  <c r="J228" i="3"/>
  <c r="J225" i="3"/>
  <c r="BK217" i="3"/>
  <c r="J211" i="3"/>
  <c r="BK205" i="3"/>
  <c r="J202" i="3"/>
  <c r="BK201" i="3"/>
  <c r="BK198" i="3"/>
  <c r="BK195" i="3"/>
  <c r="BK193" i="3"/>
  <c r="J192" i="3"/>
  <c r="BK189" i="3"/>
  <c r="BK185" i="3"/>
  <c r="BK184" i="3"/>
  <c r="BK183" i="3"/>
  <c r="J180" i="3"/>
  <c r="J178" i="3"/>
  <c r="BK176" i="3"/>
  <c r="J174" i="3"/>
  <c r="BK172" i="3"/>
  <c r="BK171" i="3"/>
  <c r="J170" i="3"/>
  <c r="J169" i="3"/>
  <c r="J168" i="3"/>
  <c r="BK165" i="3"/>
  <c r="J164" i="3"/>
  <c r="J162" i="3"/>
  <c r="BK160" i="3"/>
  <c r="J158" i="3"/>
  <c r="BK152" i="3"/>
  <c r="BK150" i="3"/>
  <c r="BK148" i="3"/>
  <c r="BK147" i="3"/>
  <c r="BK141" i="3"/>
  <c r="J139" i="3"/>
  <c r="J135" i="3"/>
  <c r="J134" i="3"/>
  <c r="BK130" i="3"/>
  <c r="BK229" i="2"/>
  <c r="BK226" i="2"/>
  <c r="BK224" i="2"/>
  <c r="BK223" i="2"/>
  <c r="BK222" i="2"/>
  <c r="J220" i="2"/>
  <c r="J219" i="2"/>
  <c r="J214" i="2"/>
  <c r="J210" i="2"/>
  <c r="BK203" i="2"/>
  <c r="BK200" i="2"/>
  <c r="BK194" i="2"/>
  <c r="BK190" i="2"/>
  <c r="BK175" i="2"/>
  <c r="BK172" i="2"/>
  <c r="BK170" i="2"/>
  <c r="J160" i="2"/>
  <c r="BK157" i="2"/>
  <c r="BK156" i="2"/>
  <c r="J153" i="2"/>
  <c r="BK149" i="2"/>
  <c r="J147" i="2"/>
  <c r="BK146" i="2"/>
  <c r="J145" i="2"/>
  <c r="J143" i="2"/>
  <c r="BK141" i="2"/>
  <c r="J141" i="2"/>
  <c r="BK139" i="2"/>
  <c r="BK137" i="2"/>
  <c r="BK136" i="2"/>
  <c r="J135" i="2"/>
  <c r="J128" i="2"/>
  <c r="AS99" i="1"/>
  <c r="BK227" i="10"/>
  <c r="BK222" i="10"/>
  <c r="J217" i="10"/>
  <c r="BK216" i="10"/>
  <c r="J212" i="10"/>
  <c r="BK208" i="10"/>
  <c r="J202" i="10"/>
  <c r="J198" i="10"/>
  <c r="J194" i="10"/>
  <c r="J189" i="10"/>
  <c r="J184" i="10"/>
  <c r="BK179" i="10"/>
  <c r="BK175" i="10"/>
  <c r="J169" i="10"/>
  <c r="BK164" i="10"/>
  <c r="BK159" i="10"/>
  <c r="J154" i="10"/>
  <c r="BK147" i="10"/>
  <c r="BK143" i="10"/>
  <c r="J137" i="10"/>
  <c r="BK132" i="10"/>
  <c r="BK122" i="10"/>
  <c r="BK367" i="9"/>
  <c r="J367" i="9"/>
  <c r="J364" i="9"/>
  <c r="BK362" i="9"/>
  <c r="BK361" i="9"/>
  <c r="BK359" i="9"/>
  <c r="BK358" i="9"/>
  <c r="BK355" i="9"/>
  <c r="BK354" i="9"/>
  <c r="J350" i="9"/>
  <c r="J345" i="9"/>
  <c r="J343" i="9"/>
  <c r="BK342" i="9"/>
  <c r="BK340" i="9"/>
  <c r="BK328" i="9"/>
  <c r="J318" i="9"/>
  <c r="BK313" i="9"/>
  <c r="J312" i="9"/>
  <c r="BK311" i="9"/>
  <c r="BK310" i="9"/>
  <c r="J306" i="9"/>
  <c r="J303" i="9"/>
  <c r="BK298" i="9"/>
  <c r="J295" i="9"/>
  <c r="BK290" i="9"/>
  <c r="BK288" i="9"/>
  <c r="J283" i="9"/>
  <c r="BK282" i="9"/>
  <c r="J274" i="9"/>
  <c r="J273" i="9"/>
  <c r="BK268" i="9"/>
  <c r="J264" i="9"/>
  <c r="J257" i="9"/>
  <c r="J255" i="9"/>
  <c r="BK254" i="9"/>
  <c r="BK252" i="9"/>
  <c r="J251" i="9"/>
  <c r="J246" i="9"/>
  <c r="J229" i="9"/>
  <c r="J224" i="9"/>
  <c r="J222" i="9"/>
  <c r="J202" i="9"/>
  <c r="J200" i="9"/>
  <c r="J194" i="9"/>
  <c r="BK190" i="9"/>
  <c r="BK183" i="9"/>
  <c r="J175" i="9"/>
  <c r="BK174" i="9"/>
  <c r="J174" i="9"/>
  <c r="BK170" i="9"/>
  <c r="BK168" i="9"/>
  <c r="J165" i="9"/>
  <c r="BK163" i="9"/>
  <c r="J163" i="9"/>
  <c r="J147" i="9"/>
  <c r="BK143" i="9"/>
  <c r="BK140" i="9"/>
  <c r="BK138" i="9"/>
  <c r="J138" i="9"/>
  <c r="J136" i="9"/>
  <c r="J133" i="9"/>
  <c r="BK142" i="8"/>
  <c r="J141" i="8"/>
  <c r="BK138" i="8"/>
  <c r="BK135" i="8"/>
  <c r="BK134" i="8"/>
  <c r="J133" i="8"/>
  <c r="BK130" i="8"/>
  <c r="BK129" i="8"/>
  <c r="BK125" i="8"/>
  <c r="J143" i="7"/>
  <c r="J142" i="7"/>
  <c r="J141" i="7"/>
  <c r="BK140" i="7"/>
  <c r="J139" i="7"/>
  <c r="J138" i="7"/>
  <c r="J136" i="7"/>
  <c r="J134" i="7"/>
  <c r="J133" i="7"/>
  <c r="BK131" i="7"/>
  <c r="J130" i="7"/>
  <c r="J129" i="7"/>
  <c r="J128" i="7"/>
  <c r="BK177" i="6"/>
  <c r="BK176" i="6"/>
  <c r="BK175" i="6"/>
  <c r="J174" i="6"/>
  <c r="J173" i="6"/>
  <c r="BK172" i="6"/>
  <c r="J171" i="6"/>
  <c r="J169" i="6"/>
  <c r="J167" i="6"/>
  <c r="J166" i="6"/>
  <c r="J164" i="6"/>
  <c r="J163" i="6"/>
  <c r="J162" i="6"/>
  <c r="J161" i="6"/>
  <c r="BK159" i="6"/>
  <c r="BK153" i="6"/>
  <c r="J149" i="6"/>
  <c r="J145" i="6"/>
  <c r="BK143" i="6"/>
  <c r="J141" i="6"/>
  <c r="BK140" i="6"/>
  <c r="J139" i="6"/>
  <c r="BK138" i="6"/>
  <c r="BK137" i="6"/>
  <c r="J136" i="6"/>
  <c r="J135" i="6"/>
  <c r="BK200" i="5"/>
  <c r="BK199" i="5"/>
  <c r="BK198" i="5"/>
  <c r="BK197" i="5"/>
  <c r="BK196" i="5"/>
  <c r="J195" i="5"/>
  <c r="BK194" i="5"/>
  <c r="BK193" i="5"/>
  <c r="J192" i="5"/>
  <c r="J190" i="5"/>
  <c r="J189" i="5"/>
  <c r="BK187" i="5"/>
  <c r="J186" i="5"/>
  <c r="J185" i="5"/>
  <c r="J183" i="5"/>
  <c r="BK181" i="5"/>
  <c r="J180" i="5"/>
  <c r="BK179" i="5"/>
  <c r="J178" i="5"/>
  <c r="BK176" i="5"/>
  <c r="J175" i="5"/>
  <c r="J174" i="5"/>
  <c r="BK173" i="5"/>
  <c r="BK172" i="5"/>
  <c r="BK171" i="5"/>
  <c r="J170" i="5"/>
  <c r="J169" i="5"/>
  <c r="J168" i="5"/>
  <c r="BK167" i="5"/>
  <c r="J165" i="5"/>
  <c r="J157" i="5"/>
  <c r="BK154" i="5"/>
  <c r="J152" i="5"/>
  <c r="J150" i="5"/>
  <c r="BK149" i="5"/>
  <c r="BK148" i="5"/>
  <c r="BK146" i="5"/>
  <c r="J145" i="5"/>
  <c r="J144" i="5"/>
  <c r="BK143" i="5"/>
  <c r="J142" i="5"/>
  <c r="BK141" i="5"/>
  <c r="J140" i="5"/>
  <c r="J139" i="5"/>
  <c r="BK138" i="5"/>
  <c r="J137" i="5"/>
  <c r="BK136" i="5"/>
  <c r="BK1094" i="4"/>
  <c r="BK1080" i="4"/>
  <c r="BK1076" i="4"/>
  <c r="BK1074" i="4"/>
  <c r="BK1073" i="4"/>
  <c r="BK1069" i="4"/>
  <c r="J1065" i="4"/>
  <c r="BK1061" i="4"/>
  <c r="BK1057" i="4"/>
  <c r="J1053" i="4"/>
  <c r="BK1048" i="4"/>
  <c r="J1043" i="4"/>
  <c r="J1037" i="4"/>
  <c r="BK1028" i="4"/>
  <c r="J1026" i="4"/>
  <c r="BK1025" i="4"/>
  <c r="J1021" i="4"/>
  <c r="BK1015" i="4"/>
  <c r="BK1012" i="4"/>
  <c r="BK1004" i="4"/>
  <c r="J998" i="4"/>
  <c r="BK996" i="4"/>
  <c r="BK995" i="4"/>
  <c r="BK991" i="4"/>
  <c r="BK987" i="4"/>
  <c r="BK985" i="4"/>
  <c r="J985" i="4"/>
  <c r="J984" i="4"/>
  <c r="J979" i="4"/>
  <c r="BK974" i="4"/>
  <c r="BK969" i="4"/>
  <c r="J964" i="4"/>
  <c r="J960" i="4"/>
  <c r="J956" i="4"/>
  <c r="J952" i="4"/>
  <c r="J948" i="4"/>
  <c r="J943" i="4"/>
  <c r="J939" i="4"/>
  <c r="J935" i="4"/>
  <c r="BK930" i="4"/>
  <c r="J925" i="4"/>
  <c r="BK920" i="4"/>
  <c r="BK915" i="4"/>
  <c r="J910" i="4"/>
  <c r="J905" i="4"/>
  <c r="J900" i="4"/>
  <c r="BK896" i="4"/>
  <c r="J892" i="4"/>
  <c r="BK887" i="4"/>
  <c r="J884" i="4"/>
  <c r="BK878" i="4"/>
  <c r="BK874" i="4"/>
  <c r="BK867" i="4"/>
  <c r="J861" i="4"/>
  <c r="BK855" i="4"/>
  <c r="BK851" i="4"/>
  <c r="BK847" i="4"/>
  <c r="J845" i="4"/>
  <c r="BK844" i="4"/>
  <c r="J840" i="4"/>
  <c r="J836" i="4"/>
  <c r="BK832" i="4"/>
  <c r="J828" i="4"/>
  <c r="BK824" i="4"/>
  <c r="J820" i="4"/>
  <c r="J816" i="4"/>
  <c r="J811" i="4"/>
  <c r="BK806" i="4"/>
  <c r="BK802" i="4"/>
  <c r="BK800" i="4"/>
  <c r="BK799" i="4"/>
  <c r="J795" i="4"/>
  <c r="BK791" i="4"/>
  <c r="J787" i="4"/>
  <c r="BK785" i="4"/>
  <c r="J784" i="4"/>
  <c r="BK781" i="4"/>
  <c r="J777" i="4"/>
  <c r="J774" i="4"/>
  <c r="J770" i="4"/>
  <c r="J767" i="4"/>
  <c r="J763" i="4"/>
  <c r="J761" i="4"/>
  <c r="J760" i="4"/>
  <c r="J756" i="4"/>
  <c r="BK752" i="4"/>
  <c r="J748" i="4"/>
  <c r="BK744" i="4"/>
  <c r="J740" i="4"/>
  <c r="J737" i="4"/>
  <c r="BK733" i="4"/>
  <c r="J725" i="4"/>
  <c r="BK721" i="4"/>
  <c r="J721" i="4"/>
  <c r="BK717" i="4"/>
  <c r="BK715" i="4"/>
  <c r="BK714" i="4"/>
  <c r="BK710" i="4"/>
  <c r="J706" i="4"/>
  <c r="BK702" i="4"/>
  <c r="J698" i="4"/>
  <c r="BK694" i="4"/>
  <c r="J689" i="4"/>
  <c r="BK684" i="4"/>
  <c r="J679" i="4"/>
  <c r="BK675" i="4"/>
  <c r="BK671" i="4"/>
  <c r="BK667" i="4"/>
  <c r="J664" i="4"/>
  <c r="J660" i="4"/>
  <c r="BK657" i="4"/>
  <c r="BK654" i="4"/>
  <c r="BK651" i="4"/>
  <c r="J648" i="4"/>
  <c r="BK645" i="4"/>
  <c r="J642" i="4"/>
  <c r="BK640" i="4"/>
  <c r="J640" i="4"/>
  <c r="BK639" i="4"/>
  <c r="BK638" i="4"/>
  <c r="BK633" i="4"/>
  <c r="J629" i="4"/>
  <c r="J625" i="4"/>
  <c r="J620" i="4"/>
  <c r="BK615" i="4"/>
  <c r="BK610" i="4"/>
  <c r="BK605" i="4"/>
  <c r="BK596" i="4"/>
  <c r="BK582" i="4"/>
  <c r="BK573" i="4"/>
  <c r="J566" i="4"/>
  <c r="BK561" i="4"/>
  <c r="BK556" i="4"/>
  <c r="BK553" i="4"/>
  <c r="J542" i="4"/>
  <c r="J539" i="4"/>
  <c r="BK521" i="4"/>
  <c r="J510" i="4"/>
  <c r="BK494" i="4"/>
  <c r="J494" i="4"/>
  <c r="BK484" i="4"/>
  <c r="J480" i="4"/>
  <c r="BK476" i="4"/>
  <c r="BK472" i="4"/>
  <c r="J467" i="4"/>
  <c r="J461" i="4"/>
  <c r="J455" i="4"/>
  <c r="J451" i="4"/>
  <c r="J443" i="4"/>
  <c r="BK439" i="4"/>
  <c r="BK435" i="4"/>
  <c r="BK431" i="4"/>
  <c r="J427" i="4"/>
  <c r="BK423" i="4"/>
  <c r="J419" i="4"/>
  <c r="BK415" i="4"/>
  <c r="BK412" i="4"/>
  <c r="BK407" i="4"/>
  <c r="BK402" i="4"/>
  <c r="J399" i="4"/>
  <c r="BK396" i="4"/>
  <c r="J396" i="4"/>
  <c r="BK389" i="4"/>
  <c r="BK386" i="4"/>
  <c r="BK382" i="4"/>
  <c r="BK378" i="4"/>
  <c r="BK375" i="4"/>
  <c r="BK370" i="4"/>
  <c r="J365" i="4"/>
  <c r="BK361" i="4"/>
  <c r="J356" i="4"/>
  <c r="BK352" i="4"/>
  <c r="BK347" i="4"/>
  <c r="J343" i="4"/>
  <c r="BK339" i="4"/>
  <c r="BK334" i="4"/>
  <c r="BK329" i="4"/>
  <c r="J323" i="4"/>
  <c r="J319" i="4"/>
  <c r="J315" i="4"/>
  <c r="BK310" i="4"/>
  <c r="BK302" i="4"/>
  <c r="J297" i="4"/>
  <c r="J291" i="4"/>
  <c r="J284" i="4"/>
  <c r="J279" i="4"/>
  <c r="BK272" i="4"/>
  <c r="BK268" i="4"/>
  <c r="J265" i="4"/>
  <c r="J259" i="4"/>
  <c r="J256" i="4"/>
  <c r="J252" i="4"/>
  <c r="BK243" i="4"/>
  <c r="BK234" i="4"/>
  <c r="J230" i="4"/>
  <c r="BK227" i="4"/>
  <c r="J223" i="4"/>
  <c r="J220" i="4"/>
  <c r="J216" i="4"/>
  <c r="J212" i="4"/>
  <c r="BK206" i="4"/>
  <c r="BK201" i="4"/>
  <c r="J194" i="4"/>
  <c r="BK191" i="4"/>
  <c r="BK187" i="4"/>
  <c r="J183" i="4"/>
  <c r="J179" i="4"/>
  <c r="BK176" i="4"/>
  <c r="BK172" i="4"/>
  <c r="J168" i="4"/>
  <c r="BK165" i="4"/>
  <c r="J160" i="4"/>
  <c r="BK155" i="4"/>
  <c r="J150" i="4"/>
  <c r="BK149" i="4"/>
  <c r="J148" i="4"/>
  <c r="J146" i="4"/>
  <c r="J144" i="4"/>
  <c r="J142" i="4"/>
  <c r="J290" i="3"/>
  <c r="BK285" i="3"/>
  <c r="BK284" i="3"/>
  <c r="BK280" i="3"/>
  <c r="J276" i="3"/>
  <c r="BK274" i="3"/>
  <c r="BK270" i="3"/>
  <c r="J267" i="3"/>
  <c r="J265" i="3"/>
  <c r="J264" i="3"/>
  <c r="BK263" i="3"/>
  <c r="BK262" i="3"/>
  <c r="BK261" i="3"/>
  <c r="J259" i="3"/>
  <c r="J258" i="3"/>
  <c r="BK256" i="3"/>
  <c r="J252" i="3"/>
  <c r="J249" i="3"/>
  <c r="BK247" i="3"/>
  <c r="BK243" i="3"/>
  <c r="BK239" i="3"/>
  <c r="BK238" i="3"/>
  <c r="J236" i="3"/>
  <c r="BK231" i="3"/>
  <c r="BK228" i="3"/>
  <c r="BK225" i="3"/>
  <c r="J217" i="3"/>
  <c r="BK211" i="3"/>
  <c r="J205" i="3"/>
  <c r="BK202" i="3"/>
  <c r="J201" i="3"/>
  <c r="J198" i="3"/>
  <c r="J195" i="3"/>
  <c r="J193" i="3"/>
  <c r="BK192" i="3"/>
  <c r="J189" i="3"/>
  <c r="J185" i="3"/>
  <c r="J184" i="3"/>
  <c r="J183" i="3"/>
  <c r="BK180" i="3"/>
  <c r="BK178" i="3"/>
  <c r="J176" i="3"/>
  <c r="BK174" i="3"/>
  <c r="J172" i="3"/>
  <c r="J171" i="3"/>
  <c r="BK170" i="3"/>
  <c r="BK169" i="3"/>
  <c r="BK168" i="3"/>
  <c r="J165" i="3"/>
  <c r="BK164" i="3"/>
  <c r="BK162" i="3"/>
  <c r="J160" i="3"/>
  <c r="BK158" i="3"/>
  <c r="J152" i="3"/>
  <c r="J150" i="3"/>
  <c r="J148" i="3"/>
  <c r="J147" i="3"/>
  <c r="J141" i="3"/>
  <c r="BK139" i="3"/>
  <c r="BK135" i="3"/>
  <c r="BK134" i="3"/>
  <c r="J130" i="3"/>
  <c r="J229" i="2"/>
  <c r="J226" i="2"/>
  <c r="J224" i="2"/>
  <c r="J223" i="2"/>
  <c r="J222" i="2"/>
  <c r="BK220" i="2"/>
  <c r="BK219" i="2"/>
  <c r="BK214" i="2"/>
  <c r="BK210" i="2"/>
  <c r="J203" i="2"/>
  <c r="J200" i="2"/>
  <c r="J194" i="2"/>
  <c r="J190" i="2"/>
  <c r="J175" i="2"/>
  <c r="J172" i="2"/>
  <c r="J170" i="2"/>
  <c r="BK160" i="2"/>
  <c r="J157" i="2"/>
  <c r="J156" i="2"/>
  <c r="BK153" i="2"/>
  <c r="J149" i="2"/>
  <c r="BK147" i="2"/>
  <c r="J146" i="2"/>
  <c r="BK145" i="2"/>
  <c r="BK143" i="2"/>
  <c r="J139" i="2"/>
  <c r="J137" i="2"/>
  <c r="J136" i="2"/>
  <c r="BK135" i="2"/>
  <c r="BK128" i="2"/>
  <c r="P127" i="2" l="1"/>
  <c r="T127" i="2"/>
  <c r="P159" i="2"/>
  <c r="T159" i="2"/>
  <c r="P193" i="2"/>
  <c r="T193" i="2"/>
  <c r="P202" i="2"/>
  <c r="T202" i="2"/>
  <c r="P218" i="2"/>
  <c r="T218" i="2"/>
  <c r="P129" i="3"/>
  <c r="T129" i="3"/>
  <c r="P204" i="3"/>
  <c r="T204" i="3"/>
  <c r="P237" i="3"/>
  <c r="T237" i="3"/>
  <c r="P257" i="3"/>
  <c r="R257" i="3"/>
  <c r="P269" i="3"/>
  <c r="P268" i="3"/>
  <c r="T269" i="3"/>
  <c r="T268" i="3"/>
  <c r="BK283" i="3"/>
  <c r="R283" i="3"/>
  <c r="R282" i="3" s="1"/>
  <c r="BK141" i="4"/>
  <c r="R141" i="4"/>
  <c r="BK200" i="4"/>
  <c r="J200" i="4" s="1"/>
  <c r="J101" i="4" s="1"/>
  <c r="P200" i="4"/>
  <c r="R200" i="4"/>
  <c r="T200" i="4"/>
  <c r="P211" i="4"/>
  <c r="T211" i="4"/>
  <c r="P369" i="4"/>
  <c r="T369" i="4"/>
  <c r="P637" i="4"/>
  <c r="T637" i="4"/>
  <c r="P666" i="4"/>
  <c r="T666" i="4"/>
  <c r="P716" i="4"/>
  <c r="T716" i="4"/>
  <c r="P762" i="4"/>
  <c r="T762" i="4"/>
  <c r="P786" i="4"/>
  <c r="T786" i="4"/>
  <c r="P801" i="4"/>
  <c r="R801" i="4"/>
  <c r="T801" i="4"/>
  <c r="R810" i="4"/>
  <c r="BK846" i="4"/>
  <c r="J846" i="4" s="1"/>
  <c r="J113" i="4" s="1"/>
  <c r="R846" i="4"/>
  <c r="BK986" i="4"/>
  <c r="J986" i="4" s="1"/>
  <c r="J114" i="4" s="1"/>
  <c r="P986" i="4"/>
  <c r="BK997" i="4"/>
  <c r="J997" i="4" s="1"/>
  <c r="J115" i="4" s="1"/>
  <c r="R997" i="4"/>
  <c r="BK1027" i="4"/>
  <c r="J1027" i="4" s="1"/>
  <c r="J116" i="4" s="1"/>
  <c r="R1027" i="4"/>
  <c r="BK1075" i="4"/>
  <c r="J1075" i="4" s="1"/>
  <c r="J117" i="4" s="1"/>
  <c r="R1075" i="4"/>
  <c r="P135" i="5"/>
  <c r="T135" i="5"/>
  <c r="P153" i="5"/>
  <c r="T153" i="5"/>
  <c r="P166" i="5"/>
  <c r="T166" i="5"/>
  <c r="P177" i="5"/>
  <c r="R177" i="5"/>
  <c r="BK184" i="5"/>
  <c r="J184" i="5" s="1"/>
  <c r="J108" i="5" s="1"/>
  <c r="R184" i="5"/>
  <c r="BK191" i="5"/>
  <c r="J191" i="5" s="1"/>
  <c r="J109" i="5" s="1"/>
  <c r="R191" i="5"/>
  <c r="BK134" i="6"/>
  <c r="T134" i="6"/>
  <c r="P144" i="6"/>
  <c r="T144" i="6"/>
  <c r="P160" i="6"/>
  <c r="T160" i="6"/>
  <c r="P165" i="6"/>
  <c r="R165" i="6"/>
  <c r="P170" i="6"/>
  <c r="T170" i="6"/>
  <c r="BK127" i="7"/>
  <c r="R127" i="7"/>
  <c r="BK132" i="7"/>
  <c r="J132" i="7" s="1"/>
  <c r="J101" i="7" s="1"/>
  <c r="T132" i="7"/>
  <c r="BK137" i="7"/>
  <c r="J137" i="7" s="1"/>
  <c r="J103" i="7" s="1"/>
  <c r="R137" i="7"/>
  <c r="P124" i="8"/>
  <c r="P123" i="8" s="1"/>
  <c r="P122" i="8" s="1"/>
  <c r="AU103" i="1" s="1"/>
  <c r="R124" i="8"/>
  <c r="R123" i="8" s="1"/>
  <c r="R122" i="8" s="1"/>
  <c r="P132" i="9"/>
  <c r="R132" i="9"/>
  <c r="P267" i="9"/>
  <c r="T267" i="9"/>
  <c r="P339" i="9"/>
  <c r="T339" i="9"/>
  <c r="P357" i="9"/>
  <c r="T357" i="9"/>
  <c r="BK121" i="10"/>
  <c r="R121" i="10"/>
  <c r="BK174" i="10"/>
  <c r="J174" i="10"/>
  <c r="J99" i="10" s="1"/>
  <c r="R174" i="10"/>
  <c r="BK127" i="2"/>
  <c r="J127" i="2"/>
  <c r="J98" i="2" s="1"/>
  <c r="R127" i="2"/>
  <c r="BK159" i="2"/>
  <c r="J159" i="2"/>
  <c r="J99" i="2" s="1"/>
  <c r="R159" i="2"/>
  <c r="BK193" i="2"/>
  <c r="J193" i="2"/>
  <c r="J100" i="2" s="1"/>
  <c r="R193" i="2"/>
  <c r="BK202" i="2"/>
  <c r="J202" i="2"/>
  <c r="J101" i="2" s="1"/>
  <c r="R202" i="2"/>
  <c r="BK218" i="2"/>
  <c r="J218" i="2"/>
  <c r="J102" i="2" s="1"/>
  <c r="R218" i="2"/>
  <c r="BK129" i="3"/>
  <c r="J129" i="3"/>
  <c r="J98" i="3" s="1"/>
  <c r="R129" i="3"/>
  <c r="BK204" i="3"/>
  <c r="J204" i="3"/>
  <c r="J99" i="3" s="1"/>
  <c r="R204" i="3"/>
  <c r="BK237" i="3"/>
  <c r="J237" i="3"/>
  <c r="J100" i="3" s="1"/>
  <c r="R237" i="3"/>
  <c r="BK257" i="3"/>
  <c r="J257" i="3"/>
  <c r="J101" i="3" s="1"/>
  <c r="T257" i="3"/>
  <c r="BK269" i="3"/>
  <c r="J269" i="3"/>
  <c r="J104" i="3" s="1"/>
  <c r="R269" i="3"/>
  <c r="R268" i="3" s="1"/>
  <c r="P283" i="3"/>
  <c r="P282" i="3" s="1"/>
  <c r="T283" i="3"/>
  <c r="T282" i="3" s="1"/>
  <c r="P141" i="4"/>
  <c r="P140" i="4" s="1"/>
  <c r="T141" i="4"/>
  <c r="T140" i="4" s="1"/>
  <c r="BK211" i="4"/>
  <c r="J211" i="4" s="1"/>
  <c r="J102" i="4" s="1"/>
  <c r="R211" i="4"/>
  <c r="BK369" i="4"/>
  <c r="J369" i="4" s="1"/>
  <c r="J103" i="4" s="1"/>
  <c r="R369" i="4"/>
  <c r="BK637" i="4"/>
  <c r="J637" i="4" s="1"/>
  <c r="J104" i="4" s="1"/>
  <c r="R637" i="4"/>
  <c r="BK666" i="4"/>
  <c r="J666" i="4" s="1"/>
  <c r="J107" i="4" s="1"/>
  <c r="R666" i="4"/>
  <c r="BK716" i="4"/>
  <c r="J716" i="4" s="1"/>
  <c r="J108" i="4" s="1"/>
  <c r="R716" i="4"/>
  <c r="BK762" i="4"/>
  <c r="J762" i="4" s="1"/>
  <c r="J109" i="4" s="1"/>
  <c r="R762" i="4"/>
  <c r="BK786" i="4"/>
  <c r="J786" i="4" s="1"/>
  <c r="J110" i="4" s="1"/>
  <c r="R786" i="4"/>
  <c r="BK801" i="4"/>
  <c r="J801" i="4" s="1"/>
  <c r="J111" i="4" s="1"/>
  <c r="BK810" i="4"/>
  <c r="J810" i="4"/>
  <c r="J112" i="4" s="1"/>
  <c r="P810" i="4"/>
  <c r="T810" i="4"/>
  <c r="P846" i="4"/>
  <c r="T846" i="4"/>
  <c r="R986" i="4"/>
  <c r="T986" i="4"/>
  <c r="P997" i="4"/>
  <c r="T997" i="4"/>
  <c r="P1027" i="4"/>
  <c r="T1027" i="4"/>
  <c r="P1075" i="4"/>
  <c r="T1075" i="4"/>
  <c r="BK135" i="5"/>
  <c r="J135" i="5" s="1"/>
  <c r="J102" i="5" s="1"/>
  <c r="R135" i="5"/>
  <c r="BK153" i="5"/>
  <c r="J153" i="5" s="1"/>
  <c r="J104" i="5" s="1"/>
  <c r="R153" i="5"/>
  <c r="BK166" i="5"/>
  <c r="J166" i="5" s="1"/>
  <c r="J105" i="5" s="1"/>
  <c r="R166" i="5"/>
  <c r="BK177" i="5"/>
  <c r="J177" i="5" s="1"/>
  <c r="J106" i="5" s="1"/>
  <c r="T177" i="5"/>
  <c r="P184" i="5"/>
  <c r="T184" i="5"/>
  <c r="P191" i="5"/>
  <c r="T191" i="5"/>
  <c r="P134" i="6"/>
  <c r="P133" i="6" s="1"/>
  <c r="P132" i="6" s="1"/>
  <c r="AU101" i="1" s="1"/>
  <c r="R134" i="6"/>
  <c r="BK144" i="6"/>
  <c r="J144" i="6"/>
  <c r="J104" i="6" s="1"/>
  <c r="R144" i="6"/>
  <c r="BK160" i="6"/>
  <c r="J160" i="6"/>
  <c r="J105" i="6" s="1"/>
  <c r="R160" i="6"/>
  <c r="BK165" i="6"/>
  <c r="J165" i="6"/>
  <c r="J106" i="6" s="1"/>
  <c r="T165" i="6"/>
  <c r="BK170" i="6"/>
  <c r="J170" i="6"/>
  <c r="J108" i="6" s="1"/>
  <c r="R170" i="6"/>
  <c r="P127" i="7"/>
  <c r="T127" i="7"/>
  <c r="T126" i="7" s="1"/>
  <c r="P132" i="7"/>
  <c r="R132" i="7"/>
  <c r="P137" i="7"/>
  <c r="T137" i="7"/>
  <c r="BK124" i="8"/>
  <c r="J124" i="8" s="1"/>
  <c r="J100" i="8" s="1"/>
  <c r="T124" i="8"/>
  <c r="T123" i="8"/>
  <c r="T122" i="8" s="1"/>
  <c r="BK132" i="9"/>
  <c r="J132" i="9" s="1"/>
  <c r="J100" i="9" s="1"/>
  <c r="T132" i="9"/>
  <c r="T131" i="9"/>
  <c r="T130" i="9" s="1"/>
  <c r="BK267" i="9"/>
  <c r="J267" i="9" s="1"/>
  <c r="J103" i="9" s="1"/>
  <c r="R267" i="9"/>
  <c r="BK339" i="9"/>
  <c r="J339" i="9" s="1"/>
  <c r="J104" i="9" s="1"/>
  <c r="R339" i="9"/>
  <c r="BK357" i="9"/>
  <c r="J357" i="9" s="1"/>
  <c r="J105" i="9" s="1"/>
  <c r="R357" i="9"/>
  <c r="P121" i="10"/>
  <c r="T121" i="10"/>
  <c r="P174" i="10"/>
  <c r="T174" i="10"/>
  <c r="E85" i="2"/>
  <c r="J119" i="2"/>
  <c r="BE128" i="2"/>
  <c r="BE136" i="2"/>
  <c r="BE139" i="2"/>
  <c r="BE141" i="2"/>
  <c r="BE143" i="2"/>
  <c r="BE146" i="2"/>
  <c r="BE149" i="2"/>
  <c r="BE156" i="2"/>
  <c r="BE170" i="2"/>
  <c r="BE190" i="2"/>
  <c r="BE200" i="2"/>
  <c r="BE210" i="2"/>
  <c r="BE219" i="2"/>
  <c r="BE220" i="2"/>
  <c r="BK228" i="2"/>
  <c r="J228" i="2" s="1"/>
  <c r="J105" i="2" s="1"/>
  <c r="J89" i="3"/>
  <c r="F92" i="3"/>
  <c r="E117" i="3"/>
  <c r="BE130" i="3"/>
  <c r="BE135" i="3"/>
  <c r="BE139" i="3"/>
  <c r="BE147" i="3"/>
  <c r="BE152" i="3"/>
  <c r="BE162" i="3"/>
  <c r="BE165" i="3"/>
  <c r="BE168" i="3"/>
  <c r="BE169" i="3"/>
  <c r="BE172" i="3"/>
  <c r="BE176" i="3"/>
  <c r="BE178" i="3"/>
  <c r="BE189" i="3"/>
  <c r="BE192" i="3"/>
  <c r="BE198" i="3"/>
  <c r="BE202" i="3"/>
  <c r="BE205" i="3"/>
  <c r="BE225" i="3"/>
  <c r="BE228" i="3"/>
  <c r="BE238" i="3"/>
  <c r="BE239" i="3"/>
  <c r="BE247" i="3"/>
  <c r="BE256" i="3"/>
  <c r="BE259" i="3"/>
  <c r="BE262" i="3"/>
  <c r="BE265" i="3"/>
  <c r="BE267" i="3"/>
  <c r="BE270" i="3"/>
  <c r="BE276" i="3"/>
  <c r="BE284" i="3"/>
  <c r="BK266" i="3"/>
  <c r="J266" i="3" s="1"/>
  <c r="J102" i="3" s="1"/>
  <c r="BK289" i="3"/>
  <c r="J289" i="3"/>
  <c r="J107" i="3" s="1"/>
  <c r="E85" i="4"/>
  <c r="J91" i="4"/>
  <c r="F94" i="4"/>
  <c r="BE144" i="4"/>
  <c r="BE149" i="4"/>
  <c r="BE150" i="4"/>
  <c r="BE160" i="4"/>
  <c r="BE168" i="4"/>
  <c r="BE172" i="4"/>
  <c r="BE187" i="4"/>
  <c r="BE194" i="4"/>
  <c r="BE201" i="4"/>
  <c r="BE206" i="4"/>
  <c r="BE216" i="4"/>
  <c r="BE230" i="4"/>
  <c r="BE234" i="4"/>
  <c r="BE252" i="4"/>
  <c r="BE259" i="4"/>
  <c r="BE265" i="4"/>
  <c r="BE279" i="4"/>
  <c r="BE297" i="4"/>
  <c r="BE315" i="4"/>
  <c r="BE329" i="4"/>
  <c r="BE334" i="4"/>
  <c r="BE343" i="4"/>
  <c r="BE347" i="4"/>
  <c r="BE356" i="4"/>
  <c r="BE370" i="4"/>
  <c r="BE375" i="4"/>
  <c r="BE382" i="4"/>
  <c r="BE386" i="4"/>
  <c r="BE399" i="4"/>
  <c r="BE407" i="4"/>
  <c r="BE419" i="4"/>
  <c r="BE427" i="4"/>
  <c r="BE439" i="4"/>
  <c r="BE461" i="4"/>
  <c r="BE476" i="4"/>
  <c r="BE510" i="4"/>
  <c r="BE539" i="4"/>
  <c r="BE542" i="4"/>
  <c r="BE553" i="4"/>
  <c r="BE561" i="4"/>
  <c r="BE566" i="4"/>
  <c r="BE582" i="4"/>
  <c r="BE589" i="4"/>
  <c r="BE596" i="4"/>
  <c r="BE610" i="4"/>
  <c r="BE629" i="4"/>
  <c r="BE638" i="4"/>
  <c r="BE642" i="4"/>
  <c r="BE645" i="4"/>
  <c r="BE648" i="4"/>
  <c r="BE657" i="4"/>
  <c r="BE664" i="4"/>
  <c r="BE667" i="4"/>
  <c r="BE671" i="4"/>
  <c r="BE679" i="4"/>
  <c r="BE689" i="4"/>
  <c r="BE698" i="4"/>
  <c r="BE702" i="4"/>
  <c r="BE706" i="4"/>
  <c r="BE710" i="4"/>
  <c r="BE715" i="4"/>
  <c r="BE725" i="4"/>
  <c r="BE729" i="4"/>
  <c r="BE740" i="4"/>
  <c r="BE748" i="4"/>
  <c r="BE752" i="4"/>
  <c r="BE761" i="4"/>
  <c r="BE763" i="4"/>
  <c r="BE774" i="4"/>
  <c r="BE781" i="4"/>
  <c r="BE784" i="4"/>
  <c r="BE791" i="4"/>
  <c r="BE795" i="4"/>
  <c r="BE800" i="4"/>
  <c r="BE802" i="4"/>
  <c r="BE816" i="4"/>
  <c r="BE824" i="4"/>
  <c r="BE828" i="4"/>
  <c r="BE840" i="4"/>
  <c r="BE845" i="4"/>
  <c r="BE847" i="4"/>
  <c r="BE851" i="4"/>
  <c r="BE861" i="4"/>
  <c r="BE874" i="4"/>
  <c r="BE884" i="4"/>
  <c r="BE892" i="4"/>
  <c r="BE896" i="4"/>
  <c r="BE910" i="4"/>
  <c r="BE925" i="4"/>
  <c r="BE939" i="4"/>
  <c r="BE943" i="4"/>
  <c r="BE969" i="4"/>
  <c r="BE979" i="4"/>
  <c r="BE987" i="4"/>
  <c r="BE991" i="4"/>
  <c r="BE995" i="4"/>
  <c r="BE1004" i="4"/>
  <c r="BE1021" i="4"/>
  <c r="BE1026" i="4"/>
  <c r="BE1028" i="4"/>
  <c r="BE1048" i="4"/>
  <c r="BE1053" i="4"/>
  <c r="BE1061" i="4"/>
  <c r="BE1069" i="4"/>
  <c r="BE1074" i="4"/>
  <c r="BE1080" i="4"/>
  <c r="BE1085" i="4"/>
  <c r="E85" i="5"/>
  <c r="J93" i="5"/>
  <c r="F96" i="5"/>
  <c r="BE137" i="5"/>
  <c r="BE139" i="5"/>
  <c r="BE140" i="5"/>
  <c r="BE142" i="5"/>
  <c r="BE146" i="5"/>
  <c r="BE147" i="5"/>
  <c r="BE148" i="5"/>
  <c r="BE150" i="5"/>
  <c r="BE165" i="5"/>
  <c r="BE169" i="5"/>
  <c r="BE172" i="5"/>
  <c r="BE175" i="5"/>
  <c r="BE179" i="5"/>
  <c r="BE180" i="5"/>
  <c r="BE181" i="5"/>
  <c r="BE185" i="5"/>
  <c r="BE187" i="5"/>
  <c r="BE188" i="5"/>
  <c r="BE192" i="5"/>
  <c r="BE193" i="5"/>
  <c r="BE195" i="5"/>
  <c r="BE196" i="5"/>
  <c r="BE197" i="5"/>
  <c r="BE198" i="5"/>
  <c r="BE199" i="5"/>
  <c r="BE200" i="5"/>
  <c r="BK182" i="5"/>
  <c r="J182" i="5"/>
  <c r="J107" i="5" s="1"/>
  <c r="J93" i="6"/>
  <c r="F96" i="6"/>
  <c r="E118" i="6"/>
  <c r="BE136" i="6"/>
  <c r="BE139" i="6"/>
  <c r="BE156" i="6"/>
  <c r="BE162" i="6"/>
  <c r="BE163" i="6"/>
  <c r="BE167" i="6"/>
  <c r="BE172" i="6"/>
  <c r="BE174" i="6"/>
  <c r="BE176" i="6"/>
  <c r="BE177" i="6"/>
  <c r="BK168" i="6"/>
  <c r="J168" i="6"/>
  <c r="J107" i="6" s="1"/>
  <c r="E85" i="7"/>
  <c r="F122" i="7"/>
  <c r="BE130" i="7"/>
  <c r="BE134" i="7"/>
  <c r="BE139" i="7"/>
  <c r="BE141" i="7"/>
  <c r="BE142" i="7"/>
  <c r="BK135" i="7"/>
  <c r="J135" i="7"/>
  <c r="J102" i="7" s="1"/>
  <c r="E85" i="8"/>
  <c r="F94" i="8"/>
  <c r="BE126" i="8"/>
  <c r="BE133" i="8"/>
  <c r="BE134" i="8"/>
  <c r="BE135" i="8"/>
  <c r="BE141" i="8"/>
  <c r="J91" i="9"/>
  <c r="E118" i="9"/>
  <c r="BE133" i="9"/>
  <c r="BE136" i="9"/>
  <c r="BE138" i="9"/>
  <c r="BE143" i="9"/>
  <c r="BE165" i="9"/>
  <c r="BE168" i="9"/>
  <c r="BE175" i="9"/>
  <c r="BE183" i="9"/>
  <c r="BE224" i="9"/>
  <c r="BE254" i="9"/>
  <c r="BE257" i="9"/>
  <c r="BE264" i="9"/>
  <c r="BE282" i="9"/>
  <c r="BE295" i="9"/>
  <c r="BE307" i="9"/>
  <c r="BE311" i="9"/>
  <c r="BE312" i="9"/>
  <c r="BE328" i="9"/>
  <c r="BE340" i="9"/>
  <c r="BE345" i="9"/>
  <c r="BE350" i="9"/>
  <c r="BE354" i="9"/>
  <c r="BE358" i="9"/>
  <c r="BE359" i="9"/>
  <c r="BE362" i="9"/>
  <c r="BE364" i="9"/>
  <c r="BE367" i="9"/>
  <c r="BK256" i="9"/>
  <c r="J256" i="9" s="1"/>
  <c r="J101" i="9"/>
  <c r="J89" i="10"/>
  <c r="F92" i="10"/>
  <c r="E109" i="10"/>
  <c r="BE122" i="10"/>
  <c r="BE132" i="10"/>
  <c r="BE143" i="10"/>
  <c r="BE147" i="10"/>
  <c r="BE154" i="10"/>
  <c r="BE164" i="10"/>
  <c r="BE169" i="10"/>
  <c r="BE179" i="10"/>
  <c r="BE184" i="10"/>
  <c r="BE202" i="10"/>
  <c r="BE212" i="10"/>
  <c r="BE216" i="10"/>
  <c r="BE217" i="10"/>
  <c r="BE222" i="10"/>
  <c r="F92" i="2"/>
  <c r="BE135" i="2"/>
  <c r="BE137" i="2"/>
  <c r="BE145" i="2"/>
  <c r="BE147" i="2"/>
  <c r="BE153" i="2"/>
  <c r="BE157" i="2"/>
  <c r="BE160" i="2"/>
  <c r="BE172" i="2"/>
  <c r="BE175" i="2"/>
  <c r="BE194" i="2"/>
  <c r="BE203" i="2"/>
  <c r="BE214" i="2"/>
  <c r="BE222" i="2"/>
  <c r="BE223" i="2"/>
  <c r="BE224" i="2"/>
  <c r="BE226" i="2"/>
  <c r="BE229" i="2"/>
  <c r="BK225" i="2"/>
  <c r="J225" i="2" s="1"/>
  <c r="J103" i="2" s="1"/>
  <c r="BE134" i="3"/>
  <c r="BE141" i="3"/>
  <c r="BE148" i="3"/>
  <c r="BE150" i="3"/>
  <c r="BE158" i="3"/>
  <c r="BE160" i="3"/>
  <c r="BE164" i="3"/>
  <c r="BE170" i="3"/>
  <c r="BE171" i="3"/>
  <c r="BE174" i="3"/>
  <c r="BE180" i="3"/>
  <c r="BE183" i="3"/>
  <c r="BE184" i="3"/>
  <c r="BE185" i="3"/>
  <c r="BE193" i="3"/>
  <c r="BE195" i="3"/>
  <c r="BE201" i="3"/>
  <c r="BE211" i="3"/>
  <c r="BE217" i="3"/>
  <c r="BE231" i="3"/>
  <c r="BE236" i="3"/>
  <c r="BE243" i="3"/>
  <c r="BE249" i="3"/>
  <c r="BE252" i="3"/>
  <c r="BE258" i="3"/>
  <c r="BE261" i="3"/>
  <c r="BE263" i="3"/>
  <c r="BE264" i="3"/>
  <c r="BE274" i="3"/>
  <c r="BE280" i="3"/>
  <c r="BE285" i="3"/>
  <c r="BE290" i="3"/>
  <c r="BE142" i="4"/>
  <c r="BE146" i="4"/>
  <c r="BE148" i="4"/>
  <c r="BE155" i="4"/>
  <c r="BE165" i="4"/>
  <c r="BE176" i="4"/>
  <c r="BE179" i="4"/>
  <c r="BE183" i="4"/>
  <c r="BE191" i="4"/>
  <c r="BE212" i="4"/>
  <c r="BE220" i="4"/>
  <c r="BE223" i="4"/>
  <c r="BE227" i="4"/>
  <c r="BE243" i="4"/>
  <c r="BE256" i="4"/>
  <c r="BE268" i="4"/>
  <c r="BE272" i="4"/>
  <c r="BE284" i="4"/>
  <c r="BE291" i="4"/>
  <c r="BE302" i="4"/>
  <c r="BE305" i="4"/>
  <c r="BE310" i="4"/>
  <c r="BE319" i="4"/>
  <c r="BE323" i="4"/>
  <c r="BE339" i="4"/>
  <c r="BE352" i="4"/>
  <c r="BE361" i="4"/>
  <c r="BE365" i="4"/>
  <c r="BE378" i="4"/>
  <c r="BE389" i="4"/>
  <c r="BE396" i="4"/>
  <c r="BE402" i="4"/>
  <c r="BE412" i="4"/>
  <c r="BE415" i="4"/>
  <c r="BE423" i="4"/>
  <c r="BE431" i="4"/>
  <c r="BE435" i="4"/>
  <c r="BE443" i="4"/>
  <c r="BE447" i="4"/>
  <c r="BE451" i="4"/>
  <c r="BE455" i="4"/>
  <c r="BE467" i="4"/>
  <c r="BE472" i="4"/>
  <c r="BE480" i="4"/>
  <c r="BE484" i="4"/>
  <c r="BE494" i="4"/>
  <c r="BE521" i="4"/>
  <c r="BE556" i="4"/>
  <c r="BE573" i="4"/>
  <c r="BE605" i="4"/>
  <c r="BE615" i="4"/>
  <c r="BE620" i="4"/>
  <c r="BE625" i="4"/>
  <c r="BE633" i="4"/>
  <c r="BE639" i="4"/>
  <c r="BE640" i="4"/>
  <c r="BE651" i="4"/>
  <c r="BE654" i="4"/>
  <c r="BE660" i="4"/>
  <c r="BE675" i="4"/>
  <c r="BE684" i="4"/>
  <c r="BE694" i="4"/>
  <c r="BE714" i="4"/>
  <c r="BE717" i="4"/>
  <c r="BE721" i="4"/>
  <c r="BE733" i="4"/>
  <c r="BE737" i="4"/>
  <c r="BE744" i="4"/>
  <c r="BE756" i="4"/>
  <c r="BE760" i="4"/>
  <c r="BE767" i="4"/>
  <c r="BE770" i="4"/>
  <c r="BE777" i="4"/>
  <c r="BE785" i="4"/>
  <c r="BE787" i="4"/>
  <c r="BE799" i="4"/>
  <c r="BE806" i="4"/>
  <c r="BE811" i="4"/>
  <c r="BE820" i="4"/>
  <c r="BE832" i="4"/>
  <c r="BE836" i="4"/>
  <c r="BE844" i="4"/>
  <c r="BE855" i="4"/>
  <c r="BE867" i="4"/>
  <c r="BE878" i="4"/>
  <c r="BE887" i="4"/>
  <c r="BE900" i="4"/>
  <c r="BE905" i="4"/>
  <c r="BE915" i="4"/>
  <c r="BE920" i="4"/>
  <c r="BE930" i="4"/>
  <c r="BE935" i="4"/>
  <c r="BE948" i="4"/>
  <c r="BE952" i="4"/>
  <c r="BE956" i="4"/>
  <c r="BE960" i="4"/>
  <c r="BE964" i="4"/>
  <c r="BE974" i="4"/>
  <c r="BE984" i="4"/>
  <c r="BE985" i="4"/>
  <c r="BE996" i="4"/>
  <c r="BE998" i="4"/>
  <c r="BE1012" i="4"/>
  <c r="BE1015" i="4"/>
  <c r="BE1025" i="4"/>
  <c r="BE1037" i="4"/>
  <c r="BE1043" i="4"/>
  <c r="BE1057" i="4"/>
  <c r="BE1065" i="4"/>
  <c r="BE1073" i="4"/>
  <c r="BE1076" i="4"/>
  <c r="BE1094" i="4"/>
  <c r="BE1102" i="4"/>
  <c r="BE1108" i="4"/>
  <c r="BE1116" i="4"/>
  <c r="BE1120" i="4"/>
  <c r="BK663" i="4"/>
  <c r="J663" i="4"/>
  <c r="J105" i="4" s="1"/>
  <c r="BE136" i="5"/>
  <c r="BE138" i="5"/>
  <c r="BE141" i="5"/>
  <c r="BE143" i="5"/>
  <c r="BE144" i="5"/>
  <c r="BE145" i="5"/>
  <c r="BE149" i="5"/>
  <c r="BE152" i="5"/>
  <c r="BE154" i="5"/>
  <c r="BE157" i="5"/>
  <c r="BE167" i="5"/>
  <c r="BE168" i="5"/>
  <c r="BE170" i="5"/>
  <c r="BE171" i="5"/>
  <c r="BE173" i="5"/>
  <c r="BE174" i="5"/>
  <c r="BE176" i="5"/>
  <c r="BE178" i="5"/>
  <c r="BE183" i="5"/>
  <c r="BE186" i="5"/>
  <c r="BE189" i="5"/>
  <c r="BE190" i="5"/>
  <c r="BE194" i="5"/>
  <c r="BK151" i="5"/>
  <c r="J151" i="5"/>
  <c r="J103" i="5" s="1"/>
  <c r="BE135" i="6"/>
  <c r="BE137" i="6"/>
  <c r="BE138" i="6"/>
  <c r="BE140" i="6"/>
  <c r="BE141" i="6"/>
  <c r="BE143" i="6"/>
  <c r="BE145" i="6"/>
  <c r="BE149" i="6"/>
  <c r="BE153" i="6"/>
  <c r="BE159" i="6"/>
  <c r="BE161" i="6"/>
  <c r="BE164" i="6"/>
  <c r="BE166" i="6"/>
  <c r="BE169" i="6"/>
  <c r="BE171" i="6"/>
  <c r="BE173" i="6"/>
  <c r="BE175" i="6"/>
  <c r="BK142" i="6"/>
  <c r="J142" i="6"/>
  <c r="J103" i="6" s="1"/>
  <c r="J91" i="7"/>
  <c r="BE128" i="7"/>
  <c r="BE129" i="7"/>
  <c r="BE131" i="7"/>
  <c r="BE133" i="7"/>
  <c r="BE136" i="7"/>
  <c r="BE138" i="7"/>
  <c r="BE140" i="7"/>
  <c r="BE143" i="7"/>
  <c r="J91" i="8"/>
  <c r="BE125" i="8"/>
  <c r="BE129" i="8"/>
  <c r="BE130" i="8"/>
  <c r="BE138" i="8"/>
  <c r="BE142" i="8"/>
  <c r="F94" i="9"/>
  <c r="BE140" i="9"/>
  <c r="BE147" i="9"/>
  <c r="BE163" i="9"/>
  <c r="BE170" i="9"/>
  <c r="BE174" i="9"/>
  <c r="BE190" i="9"/>
  <c r="BE194" i="9"/>
  <c r="BE200" i="9"/>
  <c r="BE202" i="9"/>
  <c r="BE222" i="9"/>
  <c r="BE229" i="9"/>
  <c r="BE246" i="9"/>
  <c r="BE248" i="9"/>
  <c r="BE251" i="9"/>
  <c r="BE252" i="9"/>
  <c r="BE255" i="9"/>
  <c r="BE268" i="9"/>
  <c r="BE273" i="9"/>
  <c r="BE274" i="9"/>
  <c r="BE283" i="9"/>
  <c r="BE288" i="9"/>
  <c r="BE290" i="9"/>
  <c r="BE298" i="9"/>
  <c r="BE303" i="9"/>
  <c r="BE306" i="9"/>
  <c r="BE310" i="9"/>
  <c r="BE313" i="9"/>
  <c r="BE318" i="9"/>
  <c r="BE342" i="9"/>
  <c r="BE343" i="9"/>
  <c r="BE355" i="9"/>
  <c r="BE361" i="9"/>
  <c r="BK263" i="9"/>
  <c r="J263" i="9" s="1"/>
  <c r="J102" i="9" s="1"/>
  <c r="BK363" i="9"/>
  <c r="J363" i="9"/>
  <c r="J106" i="9" s="1"/>
  <c r="BK366" i="9"/>
  <c r="BK365" i="9" s="1"/>
  <c r="J365" i="9" s="1"/>
  <c r="J107" i="9" s="1"/>
  <c r="BE137" i="10"/>
  <c r="BE159" i="10"/>
  <c r="BE175" i="10"/>
  <c r="BE189" i="10"/>
  <c r="BE194" i="10"/>
  <c r="BE198" i="10"/>
  <c r="BE208" i="10"/>
  <c r="BE227" i="10"/>
  <c r="F34" i="2"/>
  <c r="BA95" i="1" s="1"/>
  <c r="F37" i="2"/>
  <c r="BD95" i="1" s="1"/>
  <c r="F35" i="3"/>
  <c r="BB96" i="1" s="1"/>
  <c r="F36" i="3"/>
  <c r="BC96" i="1" s="1"/>
  <c r="F36" i="4"/>
  <c r="BA98" i="1" s="1"/>
  <c r="F38" i="5"/>
  <c r="BA100" i="1" s="1"/>
  <c r="F41" i="5"/>
  <c r="BD100" i="1" s="1"/>
  <c r="J38" i="6"/>
  <c r="AW101" i="1" s="1"/>
  <c r="J36" i="7"/>
  <c r="AW102" i="1" s="1"/>
  <c r="F39" i="8"/>
  <c r="BD103" i="1" s="1"/>
  <c r="J36" i="9"/>
  <c r="AW104" i="1" s="1"/>
  <c r="F35" i="10"/>
  <c r="BB105" i="1" s="1"/>
  <c r="J34" i="2"/>
  <c r="AW95" i="1" s="1"/>
  <c r="J34" i="3"/>
  <c r="AW96" i="1"/>
  <c r="J36" i="4"/>
  <c r="AW98" i="1"/>
  <c r="F40" i="5"/>
  <c r="BC100" i="1"/>
  <c r="F38" i="6"/>
  <c r="BA101" i="1"/>
  <c r="F40" i="6"/>
  <c r="BC101" i="1"/>
  <c r="F36" i="7"/>
  <c r="BA102" i="1"/>
  <c r="F39" i="7"/>
  <c r="BD102" i="1"/>
  <c r="F36" i="8"/>
  <c r="BA103" i="1"/>
  <c r="F38" i="8"/>
  <c r="BC103" i="1"/>
  <c r="F38" i="9"/>
  <c r="BC104" i="1"/>
  <c r="F34" i="10"/>
  <c r="BA105" i="1"/>
  <c r="AS97" i="1"/>
  <c r="AS94" i="1"/>
  <c r="F35" i="2"/>
  <c r="BB95" i="1"/>
  <c r="F34" i="3"/>
  <c r="BA96" i="1"/>
  <c r="F37" i="4"/>
  <c r="BB98" i="1"/>
  <c r="F39" i="4"/>
  <c r="BD98" i="1"/>
  <c r="F39" i="5"/>
  <c r="BB100" i="1"/>
  <c r="F41" i="6"/>
  <c r="BD101" i="1"/>
  <c r="F38" i="7"/>
  <c r="BC102" i="1"/>
  <c r="F37" i="8"/>
  <c r="BB103" i="1"/>
  <c r="F36" i="9"/>
  <c r="BA104" i="1"/>
  <c r="F39" i="9"/>
  <c r="BD104" i="1"/>
  <c r="F36" i="10"/>
  <c r="BC105" i="1"/>
  <c r="F36" i="2"/>
  <c r="BC95" i="1"/>
  <c r="F37" i="3"/>
  <c r="BD96" i="1"/>
  <c r="F38" i="4"/>
  <c r="BC98" i="1"/>
  <c r="J38" i="5"/>
  <c r="AW100" i="1"/>
  <c r="F39" i="6"/>
  <c r="BB101" i="1"/>
  <c r="F37" i="7"/>
  <c r="BB102" i="1"/>
  <c r="J36" i="8"/>
  <c r="AW103" i="1"/>
  <c r="F37" i="9"/>
  <c r="BB104" i="1"/>
  <c r="J34" i="10"/>
  <c r="AW105" i="1"/>
  <c r="F37" i="10"/>
  <c r="BD105" i="1"/>
  <c r="T120" i="10" l="1"/>
  <c r="T119" i="10" s="1"/>
  <c r="T125" i="7"/>
  <c r="P126" i="7"/>
  <c r="P125" i="7"/>
  <c r="AU102" i="1" s="1"/>
  <c r="R134" i="5"/>
  <c r="R133" i="5" s="1"/>
  <c r="R665" i="4"/>
  <c r="R120" i="10"/>
  <c r="R119" i="10"/>
  <c r="BK126" i="7"/>
  <c r="BK125" i="7"/>
  <c r="J125" i="7" s="1"/>
  <c r="J98" i="7" s="1"/>
  <c r="BK133" i="6"/>
  <c r="J133" i="6"/>
  <c r="J101" i="6" s="1"/>
  <c r="T134" i="5"/>
  <c r="T133" i="5" s="1"/>
  <c r="P134" i="5"/>
  <c r="P133" i="5" s="1"/>
  <c r="AU100" i="1" s="1"/>
  <c r="AU99" i="1" s="1"/>
  <c r="P665" i="4"/>
  <c r="T128" i="3"/>
  <c r="T127" i="3" s="1"/>
  <c r="P128" i="3"/>
  <c r="P127" i="3" s="1"/>
  <c r="AU96" i="1" s="1"/>
  <c r="T126" i="2"/>
  <c r="T125" i="2"/>
  <c r="P126" i="2"/>
  <c r="P125" i="2"/>
  <c r="AU95" i="1" s="1"/>
  <c r="P120" i="10"/>
  <c r="P119" i="10" s="1"/>
  <c r="AU105" i="1" s="1"/>
  <c r="R133" i="6"/>
  <c r="R132" i="6"/>
  <c r="P139" i="4"/>
  <c r="AU98" i="1"/>
  <c r="R128" i="3"/>
  <c r="R127" i="3"/>
  <c r="R126" i="2"/>
  <c r="R125" i="2"/>
  <c r="BK120" i="10"/>
  <c r="J120" i="10"/>
  <c r="J97" i="10" s="1"/>
  <c r="R131" i="9"/>
  <c r="R130" i="9" s="1"/>
  <c r="P131" i="9"/>
  <c r="P130" i="9" s="1"/>
  <c r="AU104" i="1" s="1"/>
  <c r="R126" i="7"/>
  <c r="R125" i="7"/>
  <c r="T133" i="6"/>
  <c r="T132" i="6"/>
  <c r="T665" i="4"/>
  <c r="T139" i="4"/>
  <c r="R140" i="4"/>
  <c r="R139" i="4"/>
  <c r="BK140" i="4"/>
  <c r="J140" i="4"/>
  <c r="J99" i="4" s="1"/>
  <c r="BK282" i="3"/>
  <c r="J282" i="3" s="1"/>
  <c r="J105" i="3" s="1"/>
  <c r="BK227" i="2"/>
  <c r="J227" i="2"/>
  <c r="J104" i="2" s="1"/>
  <c r="BK128" i="3"/>
  <c r="J283" i="3"/>
  <c r="J106" i="3"/>
  <c r="J141" i="4"/>
  <c r="J100" i="4"/>
  <c r="BK665" i="4"/>
  <c r="J665" i="4"/>
  <c r="J106" i="4" s="1"/>
  <c r="BK134" i="5"/>
  <c r="J134" i="5" s="1"/>
  <c r="J101" i="5" s="1"/>
  <c r="J134" i="6"/>
  <c r="J102" i="6"/>
  <c r="J127" i="7"/>
  <c r="J100" i="7"/>
  <c r="BK131" i="9"/>
  <c r="J131" i="9"/>
  <c r="J99" i="9" s="1"/>
  <c r="J366" i="9"/>
  <c r="J108" i="9" s="1"/>
  <c r="J121" i="10"/>
  <c r="J98" i="10" s="1"/>
  <c r="BK126" i="2"/>
  <c r="BK125" i="2" s="1"/>
  <c r="J125" i="2" s="1"/>
  <c r="J30" i="2" s="1"/>
  <c r="AG95" i="1" s="1"/>
  <c r="BK268" i="3"/>
  <c r="J268" i="3"/>
  <c r="J103" i="3" s="1"/>
  <c r="BK123" i="8"/>
  <c r="J123" i="8" s="1"/>
  <c r="J99" i="8" s="1"/>
  <c r="BD99" i="1"/>
  <c r="F37" i="5"/>
  <c r="AZ100" i="1" s="1"/>
  <c r="J37" i="6"/>
  <c r="AV101" i="1" s="1"/>
  <c r="AT101" i="1" s="1"/>
  <c r="J35" i="7"/>
  <c r="AV102" i="1"/>
  <c r="AT102" i="1" s="1"/>
  <c r="F35" i="8"/>
  <c r="AZ103" i="1" s="1"/>
  <c r="J35" i="8"/>
  <c r="AV103" i="1" s="1"/>
  <c r="AT103" i="1" s="1"/>
  <c r="F33" i="10"/>
  <c r="AZ105" i="1"/>
  <c r="J33" i="10"/>
  <c r="AV105" i="1" s="1"/>
  <c r="AT105" i="1" s="1"/>
  <c r="BA99" i="1"/>
  <c r="AW99" i="1"/>
  <c r="BC99" i="1"/>
  <c r="AY99" i="1"/>
  <c r="J33" i="2"/>
  <c r="AV95" i="1" s="1"/>
  <c r="AT95" i="1" s="1"/>
  <c r="J33" i="3"/>
  <c r="AV96" i="1" s="1"/>
  <c r="AT96" i="1" s="1"/>
  <c r="J35" i="4"/>
  <c r="AV98" i="1" s="1"/>
  <c r="AT98" i="1" s="1"/>
  <c r="F37" i="6"/>
  <c r="AZ101" i="1"/>
  <c r="F35" i="7"/>
  <c r="AZ102" i="1"/>
  <c r="J35" i="9"/>
  <c r="AV104" i="1"/>
  <c r="AT104" i="1" s="1"/>
  <c r="BB99" i="1"/>
  <c r="AX99" i="1"/>
  <c r="F33" i="2"/>
  <c r="AZ95" i="1"/>
  <c r="F33" i="3"/>
  <c r="AZ96" i="1"/>
  <c r="F35" i="4"/>
  <c r="AZ98" i="1" s="1"/>
  <c r="J37" i="5"/>
  <c r="AV100" i="1" s="1"/>
  <c r="AT100" i="1" s="1"/>
  <c r="F35" i="9"/>
  <c r="AZ104" i="1"/>
  <c r="BK127" i="3" l="1"/>
  <c r="J127" i="3" s="1"/>
  <c r="J96" i="3" s="1"/>
  <c r="J39" i="2"/>
  <c r="AN95" i="1"/>
  <c r="J96" i="2"/>
  <c r="J126" i="2"/>
  <c r="J97" i="2" s="1"/>
  <c r="J128" i="3"/>
  <c r="J97" i="3" s="1"/>
  <c r="BK139" i="4"/>
  <c r="J139" i="4" s="1"/>
  <c r="J98" i="4" s="1"/>
  <c r="BK132" i="6"/>
  <c r="J132" i="6"/>
  <c r="J100" i="6" s="1"/>
  <c r="J126" i="7"/>
  <c r="J99" i="7" s="1"/>
  <c r="BK130" i="9"/>
  <c r="J130" i="9" s="1"/>
  <c r="J98" i="9" s="1"/>
  <c r="BK119" i="10"/>
  <c r="J119" i="10"/>
  <c r="J96" i="10" s="1"/>
  <c r="BK133" i="5"/>
  <c r="J133" i="5" s="1"/>
  <c r="J100" i="5" s="1"/>
  <c r="BK122" i="8"/>
  <c r="J122" i="8"/>
  <c r="J98" i="8" s="1"/>
  <c r="BA97" i="1"/>
  <c r="AW97" i="1" s="1"/>
  <c r="BB97" i="1"/>
  <c r="AX97" i="1" s="1"/>
  <c r="BD97" i="1"/>
  <c r="BC97" i="1"/>
  <c r="AY97" i="1"/>
  <c r="AU97" i="1"/>
  <c r="AZ99" i="1"/>
  <c r="AV99" i="1" s="1"/>
  <c r="AT99" i="1" s="1"/>
  <c r="J32" i="7"/>
  <c r="AG102" i="1"/>
  <c r="AN102" i="1" s="1"/>
  <c r="J41" i="7" l="1"/>
  <c r="BA94" i="1"/>
  <c r="W30" i="1"/>
  <c r="BD94" i="1"/>
  <c r="W33" i="1"/>
  <c r="BB94" i="1"/>
  <c r="W31" i="1"/>
  <c r="BC94" i="1"/>
  <c r="AY94" i="1"/>
  <c r="AZ97" i="1"/>
  <c r="AV97" i="1"/>
  <c r="AT97" i="1" s="1"/>
  <c r="AU94" i="1"/>
  <c r="J30" i="3"/>
  <c r="AG96" i="1"/>
  <c r="AN96" i="1"/>
  <c r="J32" i="4"/>
  <c r="AG98" i="1"/>
  <c r="J34" i="6"/>
  <c r="AG101" i="1"/>
  <c r="AN101" i="1"/>
  <c r="J32" i="9"/>
  <c r="AG104" i="1"/>
  <c r="AN104" i="1" s="1"/>
  <c r="J34" i="5"/>
  <c r="AG100" i="1" s="1"/>
  <c r="AN100" i="1" s="1"/>
  <c r="J30" i="10"/>
  <c r="AG105" i="1"/>
  <c r="AN105" i="1" s="1"/>
  <c r="J32" i="8"/>
  <c r="AG103" i="1" s="1"/>
  <c r="AN103" i="1" s="1"/>
  <c r="J39" i="3" l="1"/>
  <c r="J41" i="8"/>
  <c r="J41" i="9"/>
  <c r="J39" i="10"/>
  <c r="AN98" i="1"/>
  <c r="J41" i="4"/>
  <c r="J43" i="5"/>
  <c r="J43" i="6"/>
  <c r="AZ94" i="1"/>
  <c r="W29" i="1"/>
  <c r="AG99" i="1"/>
  <c r="AN99" i="1"/>
  <c r="AX94" i="1"/>
  <c r="W32" i="1"/>
  <c r="AW94" i="1"/>
  <c r="AK30" i="1"/>
  <c r="AG97" i="1" l="1"/>
  <c r="AN97" i="1" s="1"/>
  <c r="AV94" i="1"/>
  <c r="AK29" i="1"/>
  <c r="AG94" i="1" l="1"/>
  <c r="AK26" i="1"/>
  <c r="AK35" i="1" s="1"/>
  <c r="AT94" i="1"/>
  <c r="AN94" i="1" l="1"/>
</calcChain>
</file>

<file path=xl/sharedStrings.xml><?xml version="1.0" encoding="utf-8"?>
<sst xmlns="http://schemas.openxmlformats.org/spreadsheetml/2006/main" count="20045" uniqueCount="2429">
  <si>
    <t>Export Komplet</t>
  </si>
  <si>
    <t/>
  </si>
  <si>
    <t>2.0</t>
  </si>
  <si>
    <t>False</t>
  </si>
  <si>
    <t>{763f7ccb-6eb7-4d9b-b613-5dfe77d5b19b}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</si>
  <si>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</si>
  <si>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</si>
  <si>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</si>
  <si>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</si>
  <si>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</si>
  <si>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</si>
  <si>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</si>
  <si>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</si>
  <si>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</si>
  <si>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49040c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</si>
  <si>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</si>
  <si>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</si>
  <si>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podchodu pod ul. Horní, náměstí Ostrava - Jih, revize c</t>
  </si>
  <si>
    <t>KSO:</t>
  </si>
  <si>
    <t>825 13</t>
  </si>
  <si>
    <t>CC-CZ:</t>
  </si>
  <si>
    <t>12747</t>
  </si>
  <si>
    <t>Místo:</t>
  </si>
  <si>
    <t>Ostrava</t>
  </si>
  <si>
    <t>Datum:</t>
  </si>
  <si>
    <t>11. 2. 2020</t>
  </si>
  <si>
    <t>CZ-CPV:</t>
  </si>
  <si>
    <t>45221000-2</t>
  </si>
  <si>
    <t>CZ-CPA:</t>
  </si>
  <si>
    <t>41.00.29</t>
  </si>
  <si>
    <t>Zadavatel:</t>
  </si>
  <si>
    <t>IČ:</t>
  </si>
  <si>
    <t>SMO městský obvod Ostrava - Jih</t>
  </si>
  <si>
    <t>DIČ:</t>
  </si>
  <si>
    <t>Uchazeč:</t>
  </si>
  <si>
    <t>Vyplň údaj</t>
  </si>
  <si>
    <t>Projektant:</t>
  </si>
  <si>
    <t>PROJEKT 2010, s.r.o.</t>
  </si>
  <si>
    <t>True</t>
  </si>
  <si>
    <t>Zpracovatel:</t>
  </si>
  <si>
    <t>M. Morská</t>
  </si>
  <si>
    <t>Poznámka:</t>
  </si>
  <si>
    <t xml:space="preserve">Soupis prací je sestaven s využitím Cenové soustavy ÚRS CÚ 2019/I.   Veškeré další informace vymezující popis a podmínky použití položek z Cenové soustavy, které nejsou uvedeny přímo v soupisu prací, jsou neomezeně dálkově k dispozici na www.cs-urs.cz, sekce Cenové a technické podmínky.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</si>
  <si>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</si>
  <si>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</si>
  <si>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</si>
  <si>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</si>
  <si>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</si>
  <si>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</si>
  <si>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</si>
  <si>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</si>
  <si>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</si>
  <si>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</si>
  <si>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</si>
  <si>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</si>
  <si>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</si>
  <si>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</si>
  <si>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</si>
  <si>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</si>
  <si>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</si>
  <si>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</si>
  <si>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</si>
  <si>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</si>
  <si>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</si>
  <si>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</si>
  <si>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</si>
  <si>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</si>
  <si>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</si>
  <si>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</si>
  <si>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</si>
  <si>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</si>
  <si>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</si>
  <si>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</si>
  <si>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</si>
  <si>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</si>
  <si>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</si>
  <si>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</si>
  <si>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</si>
  <si>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</si>
  <si>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</si>
  <si>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</si>
  <si>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</si>
  <si>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</si>
  <si>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</si>
  <si>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</si>
  <si>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</si>
  <si>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</si>
  <si>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</si>
  <si>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</si>
  <si>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Dočasná tramvajová zastávka</t>
  </si>
  <si>
    <t>STA</t>
  </si>
  <si>
    <t>1</t>
  </si>
  <si>
    <t>{ef685a6d-94b2-4192-a15c-70e0e3c4b4ab}</t>
  </si>
  <si>
    <t>2</t>
  </si>
  <si>
    <t>SO 101</t>
  </si>
  <si>
    <t>Chodníky a zpevněné plochy</t>
  </si>
  <si>
    <t>{a384d38f-a20a-4fc6-a9d1-2098b1a64c3d}</t>
  </si>
  <si>
    <t>SO 601</t>
  </si>
  <si>
    <t>Rekonstrukce podchodu</t>
  </si>
  <si>
    <t>{1a537c88-9e86-4781-a573-d847d3bd2350}</t>
  </si>
  <si>
    <t>82513</t>
  </si>
  <si>
    <t>SO 601.1</t>
  </si>
  <si>
    <t>Architektonicko-stavební a stavebně konstrukční část</t>
  </si>
  <si>
    <t>Soupis</t>
  </si>
  <si>
    <t>{1132b775-dfb1-4eb1-9620-7746154cc848}</t>
  </si>
  <si>
    <t>SO 601.2</t>
  </si>
  <si>
    <t>Silno a slaboproudá elektroinstalace, osvětlení</t>
  </si>
  <si>
    <t>{a9cf96d6-06f4-46da-ad17-90952f744d1d}</t>
  </si>
  <si>
    <t>SO 601.2.1</t>
  </si>
  <si>
    <t>3</t>
  </si>
  <si>
    <t>{962b692e-71da-4352-bcbf-47e0df476665}</t>
  </si>
  <si>
    <t>SO 601.2.2</t>
  </si>
  <si>
    <t>Veřejné osvětlení</t>
  </si>
  <si>
    <t>{df9fee3d-9eee-4307-bb44-5dbc9e2cca99}</t>
  </si>
  <si>
    <t>SO 601.3</t>
  </si>
  <si>
    <t>Kamerový systém</t>
  </si>
  <si>
    <t>{fcf00639-e1b7-4a50-b686-5f12e3d96f34}</t>
  </si>
  <si>
    <t>SO 601.4</t>
  </si>
  <si>
    <t>Odvodnění podchodu</t>
  </si>
  <si>
    <t>{aeba59e1-02c0-4506-8535-3d6afffa545c}</t>
  </si>
  <si>
    <t>SO 601.5</t>
  </si>
  <si>
    <t>Oprava střešních svodů podchodu</t>
  </si>
  <si>
    <t>{5cf1130d-cfba-4f0a-ac3b-55ff1525696e}</t>
  </si>
  <si>
    <t>VON</t>
  </si>
  <si>
    <t>Vedlejší a ostatní rozpočtové náklady</t>
  </si>
  <si>
    <t>{912dacfe-5b87-43d2-9653-1914137342c2}</t>
  </si>
  <si>
    <t>KRYCÍ LIST SOUPISU PRACÍ</t>
  </si>
  <si>
    <t>Objekt:</t>
  </si>
  <si>
    <t>SO 001 - Dočasná tramvajová zastávka</t>
  </si>
  <si>
    <t>Rozpočet zpracován na základě PD objektu SO 001 CÚ 2019/I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</si>
  <si>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</si>
  <si>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</si>
  <si>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</si>
  <si>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</si>
  <si>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</si>
  <si>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</si>
  <si>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</si>
  <si>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</si>
  <si>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</si>
  <si>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</si>
  <si>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</si>
  <si>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</si>
  <si>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</si>
  <si>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</si>
  <si>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</si>
  <si>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</si>
  <si>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</si>
  <si>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</si>
  <si>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</si>
  <si>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</si>
  <si>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</si>
  <si>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</si>
  <si>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</si>
  <si>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</si>
  <si>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</si>
  <si>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</si>
  <si>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</si>
  <si>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</si>
  <si>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</si>
  <si>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</si>
  <si>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</si>
  <si>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</si>
  <si>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113107161</t>
  </si>
  <si>
    <t>Odstranění podkladu z kameniva drceného tl 100 mm strojně pl přes 50 do 200 m2</t>
  </si>
  <si>
    <t>m2</t>
  </si>
  <si>
    <t>4</t>
  </si>
  <si>
    <t>604568869</t>
  </si>
  <si>
    <t>VV</t>
  </si>
  <si>
    <t>"PRO-10711-02</t>
  </si>
  <si>
    <t>"PRO-10711-03</t>
  </si>
  <si>
    <t>11,00*1,80*2</t>
  </si>
  <si>
    <t>33,00*2,10*2</t>
  </si>
  <si>
    <t>Součet</t>
  </si>
  <si>
    <t>"odstranění provizorního nástupiště a chodníku</t>
  </si>
  <si>
    <t>113107322</t>
  </si>
  <si>
    <t>Odstranění podkladu z kameniva drceného tl 200 mm strojně pl do 50 m2</t>
  </si>
  <si>
    <t>307616560</t>
  </si>
  <si>
    <t>113311121</t>
  </si>
  <si>
    <t>Odstranění geotextilií v komunikacích</t>
  </si>
  <si>
    <t>620441510</t>
  </si>
  <si>
    <t>121101101</t>
  </si>
  <si>
    <t>Sejmutí ornice s přemístěním na vzdálenost do 50 m</t>
  </si>
  <si>
    <t>m3</t>
  </si>
  <si>
    <t>-831481025</t>
  </si>
  <si>
    <t>180,00*0,10</t>
  </si>
  <si>
    <t>5</t>
  </si>
  <si>
    <t>162701105</t>
  </si>
  <si>
    <t>Vodorovné přemístění do 10000 m výkopku/sypaniny z horniny tř. 1 až 4</t>
  </si>
  <si>
    <t>-526466957</t>
  </si>
  <si>
    <t>"odvoz ornice na meziskládku a zpět" 18,00*2</t>
  </si>
  <si>
    <t>6</t>
  </si>
  <si>
    <t>167101101</t>
  </si>
  <si>
    <t>Nakládání výkopku z hornin tř. 1 až 4 do 100 m3</t>
  </si>
  <si>
    <t>45884141</t>
  </si>
  <si>
    <t>"doprava ornice z meziskládky" 18,00</t>
  </si>
  <si>
    <t>7</t>
  </si>
  <si>
    <t>181102302</t>
  </si>
  <si>
    <t>Úprava pláně v zářezech se zhutněním</t>
  </si>
  <si>
    <t>61472372</t>
  </si>
  <si>
    <t>180,00</t>
  </si>
  <si>
    <t>8</t>
  </si>
  <si>
    <t>181301101</t>
  </si>
  <si>
    <t>Rozprostření ornice tl vrstvy do 100 mm pl do 500 m2 v rovině nebo ve svahu do 1:5</t>
  </si>
  <si>
    <t>881416496</t>
  </si>
  <si>
    <t>9</t>
  </si>
  <si>
    <t>181411131</t>
  </si>
  <si>
    <t>Založení parkového trávníku výsevem plochy do 1000 m2 v rovině a ve svahu do 1:5</t>
  </si>
  <si>
    <t>-361159238</t>
  </si>
  <si>
    <t>10</t>
  </si>
  <si>
    <t>M</t>
  </si>
  <si>
    <t>00572410</t>
  </si>
  <si>
    <t>osivo směs travní parková</t>
  </si>
  <si>
    <t>kg</t>
  </si>
  <si>
    <t>-62773958</t>
  </si>
  <si>
    <t>180*0,02 'Přepočtené koeficientem množství</t>
  </si>
  <si>
    <t>11</t>
  </si>
  <si>
    <t>185804312</t>
  </si>
  <si>
    <t>Zalití rostlin vodou plocha přes 20 m2</t>
  </si>
  <si>
    <t>640826802</t>
  </si>
  <si>
    <t xml:space="preserve">- zálivka osetého povrchu </t>
  </si>
  <si>
    <t>Zalévání trávníku vodou 2x po 10 l/m2</t>
  </si>
  <si>
    <t>180,00*0,010*2</t>
  </si>
  <si>
    <t>12</t>
  </si>
  <si>
    <t>082113200</t>
  </si>
  <si>
    <t>voda pitná pro smluvní odběratele</t>
  </si>
  <si>
    <t>797271649</t>
  </si>
  <si>
    <t>13</t>
  </si>
  <si>
    <t>185851121</t>
  </si>
  <si>
    <t>Dovoz vody pro zálivku rostlin za vzdálenost do 1000 m</t>
  </si>
  <si>
    <t>821417035</t>
  </si>
  <si>
    <t>14</t>
  </si>
  <si>
    <t>185851129</t>
  </si>
  <si>
    <t>Příplatek k dovozu vody pro zálivku rostlin do 1000 m ZKD 1000 m</t>
  </si>
  <si>
    <t>1269479490</t>
  </si>
  <si>
    <t>3,6*9 'Přepočtené koeficientem množství</t>
  </si>
  <si>
    <t>Svislé a kompletní konstrukce</t>
  </si>
  <si>
    <t>R34818512</t>
  </si>
  <si>
    <t xml:space="preserve">Výroba zábradlí dočasného ze dřeva měkkého hoblovaného </t>
  </si>
  <si>
    <t>m</t>
  </si>
  <si>
    <t>1923459397</t>
  </si>
  <si>
    <t>"PRO-10711-01</t>
  </si>
  <si>
    <t>(11,00+33,00+2,20)*2</t>
  </si>
  <si>
    <t>"POPIS:</t>
  </si>
  <si>
    <t>"zábradlí provizorní v. 1,10m nad povrch nástupiště</t>
  </si>
  <si>
    <t xml:space="preserve">    "sloupky po 1,5m 80x80x1250mm</t>
  </si>
  <si>
    <t xml:space="preserve">    "3x fošny 50x100mm  - madlo horní, středová výplň, dolní výplň (zarážka)</t>
  </si>
  <si>
    <t>"doplnění bočních šikmých vzpěr - zajištění stability</t>
  </si>
  <si>
    <t>16</t>
  </si>
  <si>
    <t>R34818513</t>
  </si>
  <si>
    <t>Montáž zábradlí dočasného ze dřeva měkkého hoblovaného</t>
  </si>
  <si>
    <t>15600290</t>
  </si>
  <si>
    <t>"popis + výměra dle pol.č. R34818512"  92,40</t>
  </si>
  <si>
    <t>17</t>
  </si>
  <si>
    <t>R34818521</t>
  </si>
  <si>
    <t xml:space="preserve">Odstranění zábradlí dočasného ze dřeva měkkého hoblovaného </t>
  </si>
  <si>
    <t>606714052</t>
  </si>
  <si>
    <t>"demontáž konstrukce zábradlí provizorního nástupiště a chodníku, odvoz a likvidace</t>
  </si>
  <si>
    <t>18</t>
  </si>
  <si>
    <t>R34818901</t>
  </si>
  <si>
    <t>Provizorní nástupiště a chodník; D+M</t>
  </si>
  <si>
    <t>931380547</t>
  </si>
  <si>
    <t>11,00*1,75*2</t>
  </si>
  <si>
    <t>33,00*2,50*2</t>
  </si>
  <si>
    <t>"řezivo - hranoly 100x100 mm dl. (11,00x3)x2</t>
  </si>
  <si>
    <t>"řezivo - hranoly 100x100 mm dl. (33,00x4)x2</t>
  </si>
  <si>
    <t>"řezivo - hranoly 100x100 mm dl. 1,00x5 - materiál pro zřízení rozebiratelného vstupu do poklopu</t>
  </si>
  <si>
    <t>"vstupy do poklopu - 4x (krácení fošen pro rozebiratelný vstup)</t>
  </si>
  <si>
    <t>"fošny  tl. 50mm - 203,50m2</t>
  </si>
  <si>
    <t>"bezpečnostní odstup š. 50cm - nátěr fošen červenou barvou v dl. 33,00m x2</t>
  </si>
  <si>
    <t>"signální pás š. 80cm dl. 200cm - plastový nástřik s reliéfním povrchem - 2x</t>
  </si>
  <si>
    <t>19</t>
  </si>
  <si>
    <t>R34818909</t>
  </si>
  <si>
    <t>Odstranění provizorního nástupiště a chodníku</t>
  </si>
  <si>
    <t>-2018871251</t>
  </si>
  <si>
    <t>"demontáž dřevěné konstrukce provizorního nástupiště a chodníku, odvoz a likvidace</t>
  </si>
  <si>
    <t>203,50</t>
  </si>
  <si>
    <t>Komunikace pozemní</t>
  </si>
  <si>
    <t>20</t>
  </si>
  <si>
    <t>564831111</t>
  </si>
  <si>
    <t>Podklad ze štěrkodrtě ŠD tl 100 mm</t>
  </si>
  <si>
    <t>1722894274</t>
  </si>
  <si>
    <t>564861111</t>
  </si>
  <si>
    <t>Podklad ze štěrkodrtě ŠD tl 200 mm</t>
  </si>
  <si>
    <t>-1502097585</t>
  </si>
  <si>
    <t>33,00*0,80*2</t>
  </si>
  <si>
    <t>Ostatní konstrukce a práce, bourání</t>
  </si>
  <si>
    <t>22</t>
  </si>
  <si>
    <t>919726122</t>
  </si>
  <si>
    <t>Geotextilie pro ochranu, separaci a filtraci netkaná měrná hmotnost do 300 g/m2</t>
  </si>
  <si>
    <t>-1756095240</t>
  </si>
  <si>
    <t>11,00*2,00*2</t>
  </si>
  <si>
    <t>33,00*3,30*2</t>
  </si>
  <si>
    <t>23</t>
  </si>
  <si>
    <t>R90019</t>
  </si>
  <si>
    <t xml:space="preserve">Zastávkový označník dočasný, D+M </t>
  </si>
  <si>
    <t>kus</t>
  </si>
  <si>
    <t>-1068342346</t>
  </si>
  <si>
    <t>"dodávka a osazení dočasného označníku provizorní zastávky, následné odstranění a odvoz</t>
  </si>
  <si>
    <t>24</t>
  </si>
  <si>
    <t>R90020</t>
  </si>
  <si>
    <t xml:space="preserve">Dopravní zrcadlo dočasné, D+M </t>
  </si>
  <si>
    <t>1795762900</t>
  </si>
  <si>
    <t>"dodávka a osazení dočasného dopravního zrcadla, následné odstranění a odvoz</t>
  </si>
  <si>
    <t>997</t>
  </si>
  <si>
    <t>Přesun sutě</t>
  </si>
  <si>
    <t>25</t>
  </si>
  <si>
    <t>997221551</t>
  </si>
  <si>
    <t>Vodorovná doprava suti ze sypkých materiálů do 1 km</t>
  </si>
  <si>
    <t>t</t>
  </si>
  <si>
    <t>-283792599</t>
  </si>
  <si>
    <t>26</t>
  </si>
  <si>
    <t>997221559</t>
  </si>
  <si>
    <t>Příplatek ZKD 1 km u vodorovné dopravy suti ze sypkých materiálů</t>
  </si>
  <si>
    <t>-77199911</t>
  </si>
  <si>
    <t>45,815*14 'Přepočtené koeficientem množství</t>
  </si>
  <si>
    <t>27</t>
  </si>
  <si>
    <t>997221611</t>
  </si>
  <si>
    <t>Nakládání suti na dopravní prostředky pro vodorovnou dopravu</t>
  </si>
  <si>
    <t>-319741299</t>
  </si>
  <si>
    <t>28</t>
  </si>
  <si>
    <t>997221855</t>
  </si>
  <si>
    <t>Poplatek za uložení na skládce (skládkovné) zeminy a kameniva kód odpadu 170 504</t>
  </si>
  <si>
    <t>-926639180</t>
  </si>
  <si>
    <t>29</t>
  </si>
  <si>
    <t>997013831</t>
  </si>
  <si>
    <t>Poplatek za uložení na skládce (skládkovné) stavebního odpadu směsného kód odpadu 170 904</t>
  </si>
  <si>
    <t>-379208911</t>
  </si>
  <si>
    <t>998</t>
  </si>
  <si>
    <t>Přesun hmot</t>
  </si>
  <si>
    <t>30</t>
  </si>
  <si>
    <t>998223011</t>
  </si>
  <si>
    <t>Přesun hmot pro pozemní komunikace s krytem dlážděným</t>
  </si>
  <si>
    <t>-1575086605</t>
  </si>
  <si>
    <t>Práce a dodávky M</t>
  </si>
  <si>
    <t>21-M</t>
  </si>
  <si>
    <t>Elektromontáže</t>
  </si>
  <si>
    <t>31</t>
  </si>
  <si>
    <t>R21090</t>
  </si>
  <si>
    <t xml:space="preserve">Úprava SSZ křižovatky </t>
  </si>
  <si>
    <t>soubor</t>
  </si>
  <si>
    <t>64</t>
  </si>
  <si>
    <t>1501103093</t>
  </si>
  <si>
    <t>"úprava SSZ křižovatky č. 3064 Horní x Provaznická vzhledem k vytvoření dočasných zastávek tramvají u křižovatky při stavbě</t>
  </si>
  <si>
    <t>"úprava koordinovaného dopravně závislého řízení s preferencí MHD, naprogramování, nové zpracování zadání pro DPO a.s</t>
  </si>
  <si>
    <t>"uvedení do původního stavu po ukončení stavby</t>
  </si>
  <si>
    <t>SO 101 - Chodníky a zpevněné plochy</t>
  </si>
  <si>
    <t>Rozpočet zpracován na základě PD objektu SO 101 CÚ 2019/I</t>
  </si>
  <si>
    <t>PSV - Práce a dodávky PSV</t>
  </si>
  <si>
    <t xml:space="preserve">    711 - Izolace proti vodě, vlhkosti a plynům</t>
  </si>
  <si>
    <t xml:space="preserve">    22.1-M - Elektromontáže</t>
  </si>
  <si>
    <t xml:space="preserve">    46-M - Zemní práce při extr.mont.pracích</t>
  </si>
  <si>
    <t>113107223</t>
  </si>
  <si>
    <t>Odstranění podkladu z kameniva drceného tl 300 mm strojně pl přes 200 m2</t>
  </si>
  <si>
    <t>806176403</t>
  </si>
  <si>
    <t>"PRO-10712-1</t>
  </si>
  <si>
    <t>"PRO-10712-2</t>
  </si>
  <si>
    <t>"odstranění stáv. živičného chodníku" 352,00</t>
  </si>
  <si>
    <t>113107235</t>
  </si>
  <si>
    <t>Odstranění podkladu z betonu vyztuženého sítěmi tl 100 mm strojně pl přes 200 m2</t>
  </si>
  <si>
    <t>-600661424</t>
  </si>
  <si>
    <t>113107241</t>
  </si>
  <si>
    <t>Odstranění podkladu živičného tl 50 mm strojně pl přes 200 m2</t>
  </si>
  <si>
    <t>1467322132</t>
  </si>
  <si>
    <t>113107330</t>
  </si>
  <si>
    <t>Odstranění podkladu z betonu prostého tl 100 mm strojně pl do 50 m2</t>
  </si>
  <si>
    <t>-1454825221</t>
  </si>
  <si>
    <t>"lože pod stáv. obrubníky" 228,00*0,30*0,10</t>
  </si>
  <si>
    <t>113107332</t>
  </si>
  <si>
    <t>Odstranění podkladu z betonu prostého tl 300 mm strojně pl do 50 m2</t>
  </si>
  <si>
    <t>-908713545</t>
  </si>
  <si>
    <t>"odstranění stáv. beton. plochy" 24,00</t>
  </si>
  <si>
    <t>"odstranění poškozeného odvodňovacího žlabu" 2,00</t>
  </si>
  <si>
    <t>113202111</t>
  </si>
  <si>
    <t>Vytrhání obrub krajníků obrubníků stojatých</t>
  </si>
  <si>
    <t>-379703972</t>
  </si>
  <si>
    <t>120001101-1</t>
  </si>
  <si>
    <t>Příplatek za ztížení odkopávky nebo prokkopávky v blízkosti inženýrských sítí - výměnná vrstva</t>
  </si>
  <si>
    <t>1383662315</t>
  </si>
  <si>
    <t>"30% " 88,00*0,30</t>
  </si>
  <si>
    <t>122201101</t>
  </si>
  <si>
    <t>Odkopávky a prokopávky nezapažené v hornině tř. 3 objem do 100 m3</t>
  </si>
  <si>
    <t>-1286989234</t>
  </si>
  <si>
    <t>"odkopávky kolem obrub" 0,30*0,30*232,00</t>
  </si>
  <si>
    <t>122201101-1</t>
  </si>
  <si>
    <t>Odkopávky a prokopávky nezapažené v hornině tř. 3 objem do 100 m3 - výměnná vrstva</t>
  </si>
  <si>
    <t>-2138764153</t>
  </si>
  <si>
    <t>"PRO-10712-2 - 5</t>
  </si>
  <si>
    <t>"výměnná vrstva tl. 250mm</t>
  </si>
  <si>
    <t>352,00*0,25</t>
  </si>
  <si>
    <t>"zemina tř. 3 - 50%" 88,00*0,50</t>
  </si>
  <si>
    <t>122201109</t>
  </si>
  <si>
    <t>Příplatek za lepivost u odkopávek v hornině tř. 1 až 3</t>
  </si>
  <si>
    <t>-1091616337</t>
  </si>
  <si>
    <t>20,88/2</t>
  </si>
  <si>
    <t>122201109-1</t>
  </si>
  <si>
    <t>Příplatek za lepivost u odkopávek v hornině tř. 1 až 3 - výměnná vrstva</t>
  </si>
  <si>
    <t>69028058</t>
  </si>
  <si>
    <t>44,00/2</t>
  </si>
  <si>
    <t>122301101-1</t>
  </si>
  <si>
    <t>Odkopávky a prokopávky nezapažené v hornině tř. 4 objem do 100 m3 - výměnná vrstva</t>
  </si>
  <si>
    <t>-693848422</t>
  </si>
  <si>
    <t>"zemina tř. 4 - 50%" 88,00*0,50</t>
  </si>
  <si>
    <t>122301109-1</t>
  </si>
  <si>
    <t>Příplatek za lepivost u odkopávek nezapažených v hornině tř. 4 - výměnná vrstva</t>
  </si>
  <si>
    <t>-709102396</t>
  </si>
  <si>
    <t>131203102</t>
  </si>
  <si>
    <t>Hloubení jam ručním nebo pneum nářadím v nesoudržných horninách tř. 3</t>
  </si>
  <si>
    <t>-431666262</t>
  </si>
  <si>
    <t>"ruční výkop pro uložení kabelů do půlené kabelové chráničky</t>
  </si>
  <si>
    <t>61,00*0,30*0,20</t>
  </si>
  <si>
    <t>-1834650328</t>
  </si>
  <si>
    <t>162701105-1</t>
  </si>
  <si>
    <t>Vodorovné přemístění do 10000 m výkopku/sypaniny z horniny tř. 1 až 4 - výměnná vrstva</t>
  </si>
  <si>
    <t>-1387724615</t>
  </si>
  <si>
    <t>171201201</t>
  </si>
  <si>
    <t>Uložení sypaniny na skládky</t>
  </si>
  <si>
    <t>1810048294</t>
  </si>
  <si>
    <t>171201201-1</t>
  </si>
  <si>
    <t>Uložení sypaniny na skládky - výměnná vrstva</t>
  </si>
  <si>
    <t>803188976</t>
  </si>
  <si>
    <t>171201211</t>
  </si>
  <si>
    <t>Poplatek za uložení stavebního odpadu - zeminy a kameniva na skládce</t>
  </si>
  <si>
    <t>-1140323845</t>
  </si>
  <si>
    <t>20,88*1,8 'Přepočtené koeficientem množství</t>
  </si>
  <si>
    <t>171201211-1</t>
  </si>
  <si>
    <t>Poplatek za uložení stavebního odpadu - zeminy a kameniva na skládce - výměnná vrstva</t>
  </si>
  <si>
    <t>185864412</t>
  </si>
  <si>
    <t>88*1,8 'Přepočtené koeficientem množství</t>
  </si>
  <si>
    <t>174101101</t>
  </si>
  <si>
    <t>Zásyp jam, šachet rýh nebo kolem objektů sypaninou se zhutněním</t>
  </si>
  <si>
    <t>-1873960797</t>
  </si>
  <si>
    <t>"dosypání kolem obrub nenamrzavým materiálem"  9,00</t>
  </si>
  <si>
    <t>58344155</t>
  </si>
  <si>
    <t>štěrkodrť frakce 0/22</t>
  </si>
  <si>
    <t>481092072</t>
  </si>
  <si>
    <t>9*2 'Přepočtené koeficientem množství</t>
  </si>
  <si>
    <t>175111101</t>
  </si>
  <si>
    <t>Obsypání potrubí ručně sypaninou bez prohození sítem, uloženou do 3 m</t>
  </si>
  <si>
    <t>-1421580578</t>
  </si>
  <si>
    <t>"ruční obsyp půlené kabelové chráničky</t>
  </si>
  <si>
    <t>175111109</t>
  </si>
  <si>
    <t>Příplatek k obsypání potrubí za ruční prohození sypaninysítem, uložené do 3 m</t>
  </si>
  <si>
    <t>-1543101491</t>
  </si>
  <si>
    <t>2092258194</t>
  </si>
  <si>
    <t>-1926331789</t>
  </si>
  <si>
    <t>"úprava terénu kolem nových obrubníků" 87,00</t>
  </si>
  <si>
    <t>10364101</t>
  </si>
  <si>
    <t>zemina pro terénní úpravy -  ornice</t>
  </si>
  <si>
    <t>639563263</t>
  </si>
  <si>
    <t>87,000*0,10</t>
  </si>
  <si>
    <t>8,7*1,8 'Přepočtené koeficientem množství</t>
  </si>
  <si>
    <t>-1739683464</t>
  </si>
  <si>
    <t>1206060781</t>
  </si>
  <si>
    <t>87*0,015 'Přepočtené koeficientem množství</t>
  </si>
  <si>
    <t>-1251216032</t>
  </si>
  <si>
    <t>"Zalévání trávníku vodou 2x po 10 l/m2</t>
  </si>
  <si>
    <t>87,00*0,010*2</t>
  </si>
  <si>
    <t>628805450</t>
  </si>
  <si>
    <t>32</t>
  </si>
  <si>
    <t>764490017</t>
  </si>
  <si>
    <t>33</t>
  </si>
  <si>
    <t>-1342756947</t>
  </si>
  <si>
    <t>1,74*9 'Přepočtené koeficientem množství</t>
  </si>
  <si>
    <t>34</t>
  </si>
  <si>
    <t>-1877425407</t>
  </si>
  <si>
    <t>"PRO-10712-2 - 6</t>
  </si>
  <si>
    <t>"fr. 0-63</t>
  </si>
  <si>
    <t>"dlažba typ H" 352,00</t>
  </si>
  <si>
    <t>35</t>
  </si>
  <si>
    <t>564871111-1</t>
  </si>
  <si>
    <t xml:space="preserve">Podklad ze štěrkodrtě ŠD tl 250 mm - výměnná vrstva </t>
  </si>
  <si>
    <t>-1817963956</t>
  </si>
  <si>
    <t>"výměnná vrstva fr. 0-63</t>
  </si>
  <si>
    <t>36</t>
  </si>
  <si>
    <t>596211213</t>
  </si>
  <si>
    <t>Kladení zámkové dlažby komunikací pro pěší tl 80 mm skupiny A pl přes 300 m2</t>
  </si>
  <si>
    <t>-613537906</t>
  </si>
  <si>
    <t>"varovný pás š. 400" 1,50+1,60+1,30*4</t>
  </si>
  <si>
    <t>"signální pás š. 800" 3,50+0,50+4,20+3,00+0,60+4,00+3,80</t>
  </si>
  <si>
    <t>"dlažba typ H" 352,00+11,00</t>
  </si>
  <si>
    <t>"dlažba typ I"  13,00</t>
  </si>
  <si>
    <t>37</t>
  </si>
  <si>
    <t>59245013</t>
  </si>
  <si>
    <t>dlažba zámková profilová 200x165x80mm přírodní</t>
  </si>
  <si>
    <t>2112338918</t>
  </si>
  <si>
    <t>363*1,01 'Přepočtené koeficientem množství</t>
  </si>
  <si>
    <t>38</t>
  </si>
  <si>
    <t>59245213</t>
  </si>
  <si>
    <t>dlažba zámková profilová základní 196x161x80mm přírodní</t>
  </si>
  <si>
    <t>245470159</t>
  </si>
  <si>
    <t>13*1,03 'Přepočtené koeficientem množství</t>
  </si>
  <si>
    <t>39</t>
  </si>
  <si>
    <t>592450-1</t>
  </si>
  <si>
    <t>dlažba zámková betonová pro nevidomé tl. 80mm červená</t>
  </si>
  <si>
    <t>-1746796486</t>
  </si>
  <si>
    <t>"varovný pás š. 400" 8,30</t>
  </si>
  <si>
    <t>"signální pás š. 800" 19,60</t>
  </si>
  <si>
    <t>27,9*1,03 'Přepočtené koeficientem množství</t>
  </si>
  <si>
    <t>40</t>
  </si>
  <si>
    <t>599141111</t>
  </si>
  <si>
    <t>Vyplnění spár mezi silničními dílci živičnou zálivkou</t>
  </si>
  <si>
    <t>-345492615</t>
  </si>
  <si>
    <t>41</t>
  </si>
  <si>
    <t>916231213</t>
  </si>
  <si>
    <t>Osazení chodníkového obrubníku betonového stojatého s boční opěrou do lože z betonu prostého</t>
  </si>
  <si>
    <t>-634346185</t>
  </si>
  <si>
    <t>42</t>
  </si>
  <si>
    <t>59217017</t>
  </si>
  <si>
    <t>obrubník betonový chodníkový 1000x100x250mm</t>
  </si>
  <si>
    <t>1754302353</t>
  </si>
  <si>
    <t>"lože beton C16/20n XF1" 4,00</t>
  </si>
  <si>
    <t>43</t>
  </si>
  <si>
    <t>59217016</t>
  </si>
  <si>
    <t>obrubník betonový chodníkový 1000x80x250mm</t>
  </si>
  <si>
    <t>-1318329997</t>
  </si>
  <si>
    <t>"lože beton C16/20n XF1" 228,00</t>
  </si>
  <si>
    <t>44</t>
  </si>
  <si>
    <t>916991121</t>
  </si>
  <si>
    <t>Lože pod obrubníky, krajníky nebo obruby z dlažebních kostek z betonu prostého</t>
  </si>
  <si>
    <t>275040223</t>
  </si>
  <si>
    <t>"doplnění beton. lože pod obrubníky beton C16/20n XF1"  232,00*0,03</t>
  </si>
  <si>
    <t>45</t>
  </si>
  <si>
    <t>919735111</t>
  </si>
  <si>
    <t>Řezání stávajícího živičného krytu hl do 50 mm</t>
  </si>
  <si>
    <t>-1747563542</t>
  </si>
  <si>
    <t>12,00</t>
  </si>
  <si>
    <t>46</t>
  </si>
  <si>
    <t>935114111</t>
  </si>
  <si>
    <t>Mikroštěrbinový odvodňovací betonový žlab 220x260 mm bez vnitřního spádu se základem</t>
  </si>
  <si>
    <t>-463204179</t>
  </si>
  <si>
    <t>"výměna poškozené části odvodňovacího žlabu" 4,00*2</t>
  </si>
  <si>
    <t>47</t>
  </si>
  <si>
    <t>R99100190</t>
  </si>
  <si>
    <t>Statické zkoušky hutnění</t>
  </si>
  <si>
    <t>1877582032</t>
  </si>
  <si>
    <t>48</t>
  </si>
  <si>
    <t>-1546574611</t>
  </si>
  <si>
    <t>49</t>
  </si>
  <si>
    <t>-1975437993</t>
  </si>
  <si>
    <t>566,281*14 'Přepočtené koeficientem množství</t>
  </si>
  <si>
    <t>50</t>
  </si>
  <si>
    <t>-688162448</t>
  </si>
  <si>
    <t>51</t>
  </si>
  <si>
    <t>997221815</t>
  </si>
  <si>
    <t>Poplatek za uložení na skládce (skládkovné) stavebního odpadu betonového kód odpadu 170 101</t>
  </si>
  <si>
    <t>63196750</t>
  </si>
  <si>
    <t>52</t>
  </si>
  <si>
    <t>997221825</t>
  </si>
  <si>
    <t>Poplatek za uložení na skládce (skládkovné) stavebního odpadu železobetonového kód odpadu 170 101</t>
  </si>
  <si>
    <t>378316611</t>
  </si>
  <si>
    <t>53</t>
  </si>
  <si>
    <t>997221845</t>
  </si>
  <si>
    <t>Poplatek za uložení na skládce (skládkovné) odpadu asfaltového bez dehtu kód odpadu 170 302</t>
  </si>
  <si>
    <t>-1187892927</t>
  </si>
  <si>
    <t>54</t>
  </si>
  <si>
    <t>967282373</t>
  </si>
  <si>
    <t>55</t>
  </si>
  <si>
    <t>-1788764950</t>
  </si>
  <si>
    <t>PSV</t>
  </si>
  <si>
    <t>Práce a dodávky PSV</t>
  </si>
  <si>
    <t>711</t>
  </si>
  <si>
    <t>Izolace proti vodě, vlhkosti a plynům</t>
  </si>
  <si>
    <t>56</t>
  </si>
  <si>
    <t>711111001</t>
  </si>
  <si>
    <t>Provedení izolace proti zemní vlhkosti vodorovné za studena nátěrem penetračním</t>
  </si>
  <si>
    <t>-513057320</t>
  </si>
  <si>
    <t>7,20+5,00+6,00+4,00</t>
  </si>
  <si>
    <t>57</t>
  </si>
  <si>
    <t>11163150</t>
  </si>
  <si>
    <t>lak penetrační asfaltový</t>
  </si>
  <si>
    <t>1009627554</t>
  </si>
  <si>
    <t>22,2*0,0003 'Přepočtené koeficientem množství</t>
  </si>
  <si>
    <t>58</t>
  </si>
  <si>
    <t>711141559</t>
  </si>
  <si>
    <t>Provedení izolace proti zemní vlhkosti pásy přitavením vodorovné NAIP</t>
  </si>
  <si>
    <t>1239251096</t>
  </si>
  <si>
    <t>59</t>
  </si>
  <si>
    <t>62853004</t>
  </si>
  <si>
    <t>pás asfaltový natavitelný modifikovaný SBS tl 4,0mm s vložkou ze skleněné tkaniny a spalitelnou PE fólií nebo jemnozrnný minerálním posypem na horním povrchu</t>
  </si>
  <si>
    <t>-1260195053</t>
  </si>
  <si>
    <t>22,2*1,2 'Přepočtené koeficientem množství</t>
  </si>
  <si>
    <t>22.1-M</t>
  </si>
  <si>
    <t>60</t>
  </si>
  <si>
    <t>220060423-1</t>
  </si>
  <si>
    <t>Položení ochranné trubky průměru 110 mm</t>
  </si>
  <si>
    <t>-884788204</t>
  </si>
  <si>
    <t>61</t>
  </si>
  <si>
    <t>11354801</t>
  </si>
  <si>
    <t>chránička půlená červená  D110</t>
  </si>
  <si>
    <t>256</t>
  </si>
  <si>
    <t>57890917</t>
  </si>
  <si>
    <t>"Poda"  12,00</t>
  </si>
  <si>
    <t>"VO OK" 49,00</t>
  </si>
  <si>
    <t>46-M</t>
  </si>
  <si>
    <t>Zemní práce při extr.mont.pracích</t>
  </si>
  <si>
    <t>62</t>
  </si>
  <si>
    <t>460421082</t>
  </si>
  <si>
    <t>Lože kabelů z písku nebo štěrkopísku tl 5 cm nad kabel, kryté plastovou folií, š lože do 50 cm</t>
  </si>
  <si>
    <t>-1762589474</t>
  </si>
  <si>
    <t>SO 601 - Rekonstrukce podchodu</t>
  </si>
  <si>
    <t>Soupis:</t>
  </si>
  <si>
    <t>SO 601.1 - Architektonicko-stavební a stavebně konstrukční část</t>
  </si>
  <si>
    <t xml:space="preserve">    6 - Úpravy povrchů, podlahy a osazování výplní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</si>
  <si>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</si>
  <si>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</si>
  <si>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</si>
  <si>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</si>
  <si>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</si>
  <si>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</si>
  <si>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</si>
  <si>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</si>
  <si>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</si>
  <si>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</si>
  <si>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>112151352</t>
  </si>
  <si>
    <t>Kácení stromu s postupným spouštěním koruny a kmene D do 0,3 m</t>
  </si>
  <si>
    <t>61664822</t>
  </si>
  <si>
    <t>"habr obvod kmene 75 cm, p.č. 203/1" 1</t>
  </si>
  <si>
    <t>112151353</t>
  </si>
  <si>
    <t>Kácení stromu s postupným spouštěním koruny a kmene D do 0,4 m</t>
  </si>
  <si>
    <t>-291193880</t>
  </si>
  <si>
    <t>"habr obvod kmene 101 cm, p.č. 371/1" 1</t>
  </si>
  <si>
    <t>112251221</t>
  </si>
  <si>
    <t>Odstranění pařezů rovině nebo na svahu do 1:5 odfrézováním do hloubky 0,5 m</t>
  </si>
  <si>
    <t>-1707152282</t>
  </si>
  <si>
    <t>0,40*2</t>
  </si>
  <si>
    <t>122911121</t>
  </si>
  <si>
    <t>Odstranění vyfrézované dřevní hmoty hloubky do 0,5 m v rovině nebo na svahu do 1:5</t>
  </si>
  <si>
    <t>-542867036</t>
  </si>
  <si>
    <t>R1128901</t>
  </si>
  <si>
    <t>Odvoz pokácených stromů vč. vytěžené dřevní hmoty (pařezů), uložení na skládku, poplatky za skládku</t>
  </si>
  <si>
    <t>kpl</t>
  </si>
  <si>
    <t>161123362</t>
  </si>
  <si>
    <t>113107122</t>
  </si>
  <si>
    <t>Odstranění podkladu z kameniva drceného tl 200 mm ručně</t>
  </si>
  <si>
    <t>871189547</t>
  </si>
  <si>
    <t>"dle výkresu číslo PRO-10714-04, 05 a technické zprávy"</t>
  </si>
  <si>
    <t>"vybourání betonu kolem koridorů v místě kolejí" 0,5*16*2</t>
  </si>
  <si>
    <t>"vybourání betonu kolem koridorů v místě silnice" 0,8*16*2+1,1*16*2</t>
  </si>
  <si>
    <t>113107137</t>
  </si>
  <si>
    <t>Odstranění podkladu z betonu vyztuženého sítěmi tl 300 mm ručně</t>
  </si>
  <si>
    <t>-1311843164</t>
  </si>
  <si>
    <t>-395628868</t>
  </si>
  <si>
    <t>"vybourání 70% obrub kolem koridorů v místě silnice" 16*4*0,7</t>
  </si>
  <si>
    <t>"vybourání 70% obrub kolem koridorů v místě kolejí" 16*2*0,7</t>
  </si>
  <si>
    <t>115101201</t>
  </si>
  <si>
    <t>Čerpání vody na dopravní výšku do 10 m průměrný přítok do 500 l/min</t>
  </si>
  <si>
    <t>hod</t>
  </si>
  <si>
    <t>238705483</t>
  </si>
  <si>
    <t>10*30</t>
  </si>
  <si>
    <t>121112011</t>
  </si>
  <si>
    <t>Sejmutí ornice tl vrstvy do 150 mm ručně s odhozením do 3 m bez vodorovného přemístění</t>
  </si>
  <si>
    <t>-1778009992</t>
  </si>
  <si>
    <t>"odkop kolem koridorů v místě trávy" 0,15*1*(16*2+5*4)</t>
  </si>
  <si>
    <t>131203101</t>
  </si>
  <si>
    <t>Hloubení jam ručním nebo pneum nářadím v soudržných horninách tř. 3</t>
  </si>
  <si>
    <t>-491325125</t>
  </si>
  <si>
    <t>"odkop kolem koridorů v místě trávy" 0,5*0,8*(16*2+5*4)</t>
  </si>
  <si>
    <t>131203109</t>
  </si>
  <si>
    <t>Příplatek za lepivost u hloubení jam ručním nebo pneum nářadím v hornině tř. 3</t>
  </si>
  <si>
    <t>344740989</t>
  </si>
  <si>
    <t>20,8*0,5</t>
  </si>
  <si>
    <t>1786116935</t>
  </si>
  <si>
    <t>"zpětný zásyp kolem koridorů" 0,5*0,8*(16*2+5*4)</t>
  </si>
  <si>
    <t>181301102</t>
  </si>
  <si>
    <t>Rozprostření ornice tl vrstvy do 150 mm pl do 500 m2 v rovině nebo ve svahu do 1:5</t>
  </si>
  <si>
    <t>-698420847</t>
  </si>
  <si>
    <t>"zpětné rozprostření ornice kolem koridorů" 1*(16*2+5*4)</t>
  </si>
  <si>
    <t>-639284764</t>
  </si>
  <si>
    <t>"obnovení trávníku kolem koridorů" 1*(16*2+5*4)</t>
  </si>
  <si>
    <t>541408169</t>
  </si>
  <si>
    <t>52*0,15*1,03</t>
  </si>
  <si>
    <t>181951102</t>
  </si>
  <si>
    <t>Úprava pláně v hornině tř. 1 až 4 se zhutněním</t>
  </si>
  <si>
    <t>-1188605616</t>
  </si>
  <si>
    <t>"obnovení betonu kolem koridorů v místě kolejí" 0,5*16*2</t>
  </si>
  <si>
    <t>"obnovení betonu kolem koridorů v místě silnice" 0,8*16*2+1,1*16*2</t>
  </si>
  <si>
    <t>"okapový chodník kolem koridorů v místě trávníku" 0,5*(16*2+5,5*4)</t>
  </si>
  <si>
    <t>564750111</t>
  </si>
  <si>
    <t>Podklad z kameniva hrubého drceného vel. 16-32 mm tl 150 mm</t>
  </si>
  <si>
    <t>946748991</t>
  </si>
  <si>
    <t>581141216</t>
  </si>
  <si>
    <t>Kryt cementobetonový vozovek skupiny CB II tl 250 mm</t>
  </si>
  <si>
    <t>-941144182</t>
  </si>
  <si>
    <t>Úpravy povrchů, podlahy a osazování výplní</t>
  </si>
  <si>
    <t>611131121</t>
  </si>
  <si>
    <t>Penetrační disperzní nátěr vnitřních stropů nanášený ručně</t>
  </si>
  <si>
    <t>424284269</t>
  </si>
  <si>
    <t>"dle výkresu číslo PRO-10714-09 a technické zprávy"</t>
  </si>
  <si>
    <t>"stropy schodišťových koridorů" 15*3,2*4</t>
  </si>
  <si>
    <t>611135011</t>
  </si>
  <si>
    <t>Vyrovnání podkladu vnitřních stropů speciálním tmelem tl do 2 mm</t>
  </si>
  <si>
    <t>1540832880</t>
  </si>
  <si>
    <t>"dle výkresu číslo PRO-10714-20 a technické zprávy"</t>
  </si>
  <si>
    <t>"strop v místě lepení uhlíkových lamel - 30%" (5,9*(43,153+42,34)*0,5+5,86*(6,17+6,6)*0,5+5,86*1,4+3,2*(0,705*2+0,74+0,675))*0,3</t>
  </si>
  <si>
    <t>611135095</t>
  </si>
  <si>
    <t>Příplatek k vyrovnání vnitřních stropů speciálním tmelem za každý dalších 1 mm tl</t>
  </si>
  <si>
    <t>-1552624932</t>
  </si>
  <si>
    <t>"celkem 5mm" 92,059*3</t>
  </si>
  <si>
    <t>611321121</t>
  </si>
  <si>
    <t>Vápenocementová omítka hladká jednovrstvá vnitřních stropů rovných nanášená ručně</t>
  </si>
  <si>
    <t>638326388</t>
  </si>
  <si>
    <t>611321191</t>
  </si>
  <si>
    <t>Příplatek k vápenocementové omítce vnitřních stropů za každých dalších 5 mm tloušťky ručně</t>
  </si>
  <si>
    <t>-392001734</t>
  </si>
  <si>
    <t>192</t>
  </si>
  <si>
    <t>611521001</t>
  </si>
  <si>
    <t>Tenkovrstvá silikátová zrnitá omítka tl. 1,0 mm včetně penetrace vnitřních stropů rovných</t>
  </si>
  <si>
    <t>-1108009653</t>
  </si>
  <si>
    <t>612131121</t>
  </si>
  <si>
    <t>Penetrační disperzní nátěr vnitřních stěn nanášený ručně</t>
  </si>
  <si>
    <t>1497472161</t>
  </si>
  <si>
    <t>"dle výkresu číslo PRO-10714-03, 05, 10 a technické zprávy"</t>
  </si>
  <si>
    <t>"pod obklady - skladba S1 "</t>
  </si>
  <si>
    <t>"obklad podchodu 60x60cm" 2,4*(5,89+24,8+12,57+11,95+23,38+8*2+0,705*4+0,74*2+0,655*2)*3</t>
  </si>
  <si>
    <t>"vnitřní obklad schodišťových koridorů 30x30cm" 4*(0,7*2,4*2+2,5*2,5*2+3,3*3,2+(4+0,6)*0,5*12*2+0,6*3*2)*3</t>
  </si>
  <si>
    <t>4*(0,6*1,8*5*2+0,15*1,8*5*2*2)*3</t>
  </si>
  <si>
    <t>"obklad parapetů a ostění oken" (0,4*2,4*40+0,4*1,8*2*40)*3</t>
  </si>
  <si>
    <t>"pod novými vnitřními omítkami" 0,45*15*8+2,4*0,15*40</t>
  </si>
  <si>
    <t>612142012a</t>
  </si>
  <si>
    <t>Potažení vnitřních stěn ocelovým pletivem 40x40x2 vč. ukotvení</t>
  </si>
  <si>
    <t>1012374794</t>
  </si>
  <si>
    <t>"vč. ukotvení do stěny"</t>
  </si>
  <si>
    <t>"obklad podchodu 60x60cm" 2,4*(5,89+24,8+12,57+11,95+23,38+8*2+0,705*4+0,74*2+0,655*2)</t>
  </si>
  <si>
    <t>"vnitřní obklad schodišťových koridorů 30x30cm" 4*(0,7*2,4*2+2,5*2,5*2+3,3*3,2+(4+0,6)*0,5*12*2+0,6*3*2)</t>
  </si>
  <si>
    <t>4*(0,6*1,8*5*2+0,15*1,8*5*2*2)</t>
  </si>
  <si>
    <t>"obklad parapetů a ostění oken" (0,4*2,4*40+0,4*1,8*2*40)</t>
  </si>
  <si>
    <t>612321121</t>
  </si>
  <si>
    <t>Vápenocementová omítka hladká jednovrstvá vnitřních stěn nanášená ručně</t>
  </si>
  <si>
    <t>1822824966</t>
  </si>
  <si>
    <t>"dle výkresu číslo PRO-10714-05 a technické zprávy"</t>
  </si>
  <si>
    <t>"nové vnitřní omítky" 0,45*15*8+2,4*0,15*40</t>
  </si>
  <si>
    <t>612321191</t>
  </si>
  <si>
    <t>Příplatek k vápenocementové omítce vnitřních stěn za každých dalších 5 mm tloušťky ručně</t>
  </si>
  <si>
    <t>-1062734099</t>
  </si>
  <si>
    <t>68,4</t>
  </si>
  <si>
    <t>612331121</t>
  </si>
  <si>
    <t>Cementová omítka hladká jednovrstvá vnitřních stěn nanášená ručně</t>
  </si>
  <si>
    <t>1351811472</t>
  </si>
  <si>
    <t>"vnitřní obklad schodišťových koridorů 30x30cm" (4*(0,7*2,4*2+2,5*2,5*2+3,3*3,2+(4+0,6)*0,5*12*2+0,6*3*2))*2</t>
  </si>
  <si>
    <t>4*(0,6*1,8*5*2+0,15*1,8*5*2*2)*2</t>
  </si>
  <si>
    <t>"obklad parapetů a ostění oken" (0,4*2,4*40+0,4*1,8*2*40)*2</t>
  </si>
  <si>
    <t>612331191</t>
  </si>
  <si>
    <t>Příplatek k cementové omítce vnitřních stěn za každých dalších 5 mm tloušťky ručně</t>
  </si>
  <si>
    <t>-1024810142</t>
  </si>
  <si>
    <t>1003,36</t>
  </si>
  <si>
    <t>612521001</t>
  </si>
  <si>
    <t>Tenkovrstvá silikátová zrnitá omítka tl. 1,0 mm včetně penetrace vnitřních stěn</t>
  </si>
  <si>
    <t>1002796337</t>
  </si>
  <si>
    <t>612821031a</t>
  </si>
  <si>
    <t>Vnitřní vyrovnávací hydroizolační omítka prováděná ručně</t>
  </si>
  <si>
    <t>1105991458</t>
  </si>
  <si>
    <t>"s vodotěsnící přísadou na bázi krystalizace "</t>
  </si>
  <si>
    <t>"schodišťové koridory" 55</t>
  </si>
  <si>
    <t>619991011</t>
  </si>
  <si>
    <t>Obalení konstrukcí a prvků fólií přilepenou lepící páskou</t>
  </si>
  <si>
    <t>-1183649351</t>
  </si>
  <si>
    <t>"dle výkresu číslo PRO-10714-03 a technické zprávy"</t>
  </si>
  <si>
    <t>"okna" 2,5*1,8*40</t>
  </si>
  <si>
    <t>"dveře" 1*2*22</t>
  </si>
  <si>
    <t>622131121</t>
  </si>
  <si>
    <t>Penetrační disperzní nátěr vnějších stěn nanášený ručně</t>
  </si>
  <si>
    <t>-949274344</t>
  </si>
  <si>
    <t>"vnější obklad schodišťových koridorů 30x30cm"  (15,58*8*2,4-1,77*2,4*40+0,6*0,15*40+1,77*0,3*40+4,19*2,4*4+0,59*2,4*16+0,31*2,4*2*4)*3</t>
  </si>
  <si>
    <t>"vnější omítka na stěnách koridorů" 15,58*0,9*8+4,2*0,9*8+0,31*0,9*16+0,59*0,9*16+2,4*0,3*40</t>
  </si>
  <si>
    <t>0,6*3*2+0,6*3,16*2+0,6*3,04*2+3,06*0,6*2+3,2*0,3*4</t>
  </si>
  <si>
    <t>622142012a</t>
  </si>
  <si>
    <t>Potažení vnějších stěn ocelovým pletivem 40x40x2 vč. ukotvení</t>
  </si>
  <si>
    <t>-1760245141</t>
  </si>
  <si>
    <t>"vnější obklad schodišťových koridorů 30x30cm"  (15,58*8*2,4-1,77*2,4*40+0,6*0,15*40+1,77*0,3*40+4,19*2,4*4+0,59*2,4*16+0,31*2,4*2*4)</t>
  </si>
  <si>
    <t>622321121</t>
  </si>
  <si>
    <t>Vápenocementová omítka hladká jednovrstvá vnějších stěn nanášená ručně</t>
  </si>
  <si>
    <t>1750514078</t>
  </si>
  <si>
    <t>622321191</t>
  </si>
  <si>
    <t>Příplatek k vápenocementové omítce vnějších stěn za každých dalších 5 mm tloušťky ručně</t>
  </si>
  <si>
    <t>-10158907</t>
  </si>
  <si>
    <t>202,728</t>
  </si>
  <si>
    <t>622521001</t>
  </si>
  <si>
    <t>Tenkovrstvá silikátová zrnitá omítka tl. 1,0 mm včetně penetrace vnějších stěn</t>
  </si>
  <si>
    <t>1545158403</t>
  </si>
  <si>
    <t>622331121</t>
  </si>
  <si>
    <t>Cementová omítka hladká jednovrstvá vnějších stěn nanášená ručně</t>
  </si>
  <si>
    <t>-2110664898</t>
  </si>
  <si>
    <t>"vnější obklad schodišťových koridorů 30x30cm"  (15,58*8*2,4-1,77*2,4*40+0,6*0,15*40+1,77*0,3*40+4,19*2,4*4+0,59*2,4*16+0,31*2,4*2*4)*2</t>
  </si>
  <si>
    <t>622-schody-zakr</t>
  </si>
  <si>
    <t>Zakrytí stávajících schodišť a TG pevným zakrytím vč. demontáže a likvidace po skončení prací</t>
  </si>
  <si>
    <t>-148398925</t>
  </si>
  <si>
    <t>17*3,2*4+5*5,9+2,4*2,49+1,7</t>
  </si>
  <si>
    <t>629991011</t>
  </si>
  <si>
    <t>Zakrytí výplní otvorů a svislých ploch fólií přilepenou lepící páskou</t>
  </si>
  <si>
    <t>-1744768986</t>
  </si>
  <si>
    <t>631311214</t>
  </si>
  <si>
    <t>Mazanina tl do 80 mm z betonu prostého se zvýšenými nároky na prostředí tř. C 25/30</t>
  </si>
  <si>
    <t>2048334562</t>
  </si>
  <si>
    <t>"vč. systémového řešení dilatací"</t>
  </si>
  <si>
    <t>"dle výkresu číslo PRO-10714-03, 08 a technické zprávy"</t>
  </si>
  <si>
    <t>"nová podlaha - skladba P1" ((23,38+3,2*2+12,57)*5,89+5,89*1,4*0,5+3,2*0,72*2+3,2*1,4*2+5,87*2,24)*0,08</t>
  </si>
  <si>
    <t>"sokl" 0,08*0,1*89,79</t>
  </si>
  <si>
    <t>631319011</t>
  </si>
  <si>
    <t>Příplatek k mazanině tl do 80 mm za přehlazení povrchu</t>
  </si>
  <si>
    <t>386874562</t>
  </si>
  <si>
    <t>631319204</t>
  </si>
  <si>
    <t>Příplatek k mazaninám za přidání ocelových vláken (drátkobeton) pro objemové vyztužení 30 kg/m3</t>
  </si>
  <si>
    <t>209691214</t>
  </si>
  <si>
    <t>631351101</t>
  </si>
  <si>
    <t>Zřízení bednění rýh a hran v podlahách</t>
  </si>
  <si>
    <t>1754198092</t>
  </si>
  <si>
    <t>"sokl" 0,08*89,79</t>
  </si>
  <si>
    <t>631351102</t>
  </si>
  <si>
    <t>Odstranění bednění rýh a hran v podlahách</t>
  </si>
  <si>
    <t>1010360295</t>
  </si>
  <si>
    <t>632481213</t>
  </si>
  <si>
    <t>Separační vrstva z PE fólie</t>
  </si>
  <si>
    <t>1683634640</t>
  </si>
  <si>
    <t>"dle výkresu číslo PRO-10714-02, 08 a technické zprávy"</t>
  </si>
  <si>
    <t>"včetně úpravy přechodu přes dilatační spáry"</t>
  </si>
  <si>
    <t>"nová podlaha - skladba P1" (23,38+3,2*2+12,57)*5,89+5,89*1,4*0,5+3,2*0,72*2+3,2*1,4*2+5,87*2,24</t>
  </si>
  <si>
    <t>637211122</t>
  </si>
  <si>
    <t>Okapový chodník z betonových dlaždic tl 60 mm kladených do písku se zalitím spár MC</t>
  </si>
  <si>
    <t>-34632119</t>
  </si>
  <si>
    <t>"kolem koridorů v místě trávníku" 0,5*(16*2+5,5*4)</t>
  </si>
  <si>
    <t>642945111</t>
  </si>
  <si>
    <t>Osazování protipožárních nebo protiplynových zárubní dveří jednokřídlových do 2,5 m2</t>
  </si>
  <si>
    <t>249739821</t>
  </si>
  <si>
    <t>"dle výkresu číslo PRO-10714-21 a technické zprávy"</t>
  </si>
  <si>
    <t>"PD/1" 1</t>
  </si>
  <si>
    <t>"PD/2" 1</t>
  </si>
  <si>
    <t>553-zar-PD1</t>
  </si>
  <si>
    <t>Zárubeň atypická pro požární dveře vč. povrchové úpravy pro otvor 900x2225mm PD/1</t>
  </si>
  <si>
    <t>1492358226</t>
  </si>
  <si>
    <t>553-zar-PD2</t>
  </si>
  <si>
    <t>Zárubeň atypická pro požární dveře vč. povrchové úpravy pro otvor 890x2100mm PD/2</t>
  </si>
  <si>
    <t>-767776879</t>
  </si>
  <si>
    <t>916131213</t>
  </si>
  <si>
    <t>Osazení silničního obrubníku betonového stojatého s boční opěrou do lože z betonu prostého</t>
  </si>
  <si>
    <t>-361021465</t>
  </si>
  <si>
    <t>"obnovení 70% obrub kolem koridorů v místě silnice" 16*4*0,7</t>
  </si>
  <si>
    <t>"obnovení 70% obrub kolem koridorů v místě kolejí" 16*2*0,7</t>
  </si>
  <si>
    <t>59217033</t>
  </si>
  <si>
    <t>obrubník betonový silniční 1000x100x300mm</t>
  </si>
  <si>
    <t>2012281708</t>
  </si>
  <si>
    <t>67,2*1,03</t>
  </si>
  <si>
    <t>935113111</t>
  </si>
  <si>
    <t>Osazení odvodňovacího polymerbetonového žlabu s krycím roštem šířky do 200 mm</t>
  </si>
  <si>
    <t>1123779486</t>
  </si>
  <si>
    <t>"dle výkresu číslo PRO-10714-22 a technické zprávy"</t>
  </si>
  <si>
    <t>"ŽL/1" 43,5</t>
  </si>
  <si>
    <t>59227007</t>
  </si>
  <si>
    <t>žlab odvodňovací polymerbetonový se spádem dna 0,5% 1000x130x160/165mm</t>
  </si>
  <si>
    <t>-699859375</t>
  </si>
  <si>
    <t>"vč. atypických úprav v dilatacích viz popis v ŽL/1"</t>
  </si>
  <si>
    <t>"ŽL/1" 43,5*1,03</t>
  </si>
  <si>
    <t>56241023a</t>
  </si>
  <si>
    <t>rošt z nerezové oceli s protiskluzovou úpravou a úpravou heelguard pro žlab 135mm</t>
  </si>
  <si>
    <t>795381945</t>
  </si>
  <si>
    <t>941111131</t>
  </si>
  <si>
    <t>Montáž lešení řadového trubkového lehkého s podlahami zatížení do 200 kg/m2 š do 1,5 m v do 10 m</t>
  </si>
  <si>
    <t>-411080461</t>
  </si>
  <si>
    <t>"dle výkresu číslo PRO-10714-05, 09, 12 a technické zprávy"</t>
  </si>
  <si>
    <t>"pro venkovní povrchy schodišťových koridorů"</t>
  </si>
  <si>
    <t>2*(7,2*2+18,6*2)*4</t>
  </si>
  <si>
    <t>"pro vnitřní povrchy stěn směrem k podchodu schodišťových koridorů"</t>
  </si>
  <si>
    <t>5*(3,2+7*2)*4</t>
  </si>
  <si>
    <t>941111231</t>
  </si>
  <si>
    <t>Příplatek k lešení řadovému trubkovému lehkému s podlahami š 1,5 m v 10 m za první a ZKD den použití</t>
  </si>
  <si>
    <t>-829930995</t>
  </si>
  <si>
    <t>756,8*30</t>
  </si>
  <si>
    <t>941111831</t>
  </si>
  <si>
    <t>Demontáž lešení řadového trubkového lehkého s podlahami zatížení do 200 kg/m2 š do 1,5 m v do 10 m</t>
  </si>
  <si>
    <t>-42212668</t>
  </si>
  <si>
    <t>756,8</t>
  </si>
  <si>
    <t>949101111</t>
  </si>
  <si>
    <t>Lešení pomocné pro objekty pozemních staveb s lešeňovou podlahou v do 1,9 m zatížení do 150 kg/m2</t>
  </si>
  <si>
    <t>-1453071489</t>
  </si>
  <si>
    <t>"dle výkresu číslo PRO-10714-02 a technické zprávy"</t>
  </si>
  <si>
    <t>"pro práce uvnitř podchodu - zejména podhledy"</t>
  </si>
  <si>
    <t>2,4*2,49+1,7+3,5*3,2*4+5,89*(6,4+23,38+12,57+4,78+0,45)+5,89*1,4*0,5</t>
  </si>
  <si>
    <t>949101112</t>
  </si>
  <si>
    <t>Lešení pomocné pro objekty pozemních staveb s lešeňovou podlahou v do 3,5 m zatížení do 150 kg/m2</t>
  </si>
  <si>
    <t>1541501013</t>
  </si>
  <si>
    <t>"dle výkresu číslo PRO-10714-07 a technické zprávy"</t>
  </si>
  <si>
    <t>"pro práce uvnitř koridorů"</t>
  </si>
  <si>
    <t>3,2*15*4</t>
  </si>
  <si>
    <t>63</t>
  </si>
  <si>
    <t>952901411</t>
  </si>
  <si>
    <t>Vyčištění ostatních objektů (kanálů, zásobníků, kůlen) při jakékoliv výšce podlaží</t>
  </si>
  <si>
    <t>112542772</t>
  </si>
  <si>
    <t>"dle technické zprávy, oddílu 2" 689</t>
  </si>
  <si>
    <t>953312125</t>
  </si>
  <si>
    <t>Vložky do svislých dilatačních spár z extrudovaných polystyrénových desek tl 50-70 mm</t>
  </si>
  <si>
    <t>-1937286691</t>
  </si>
  <si>
    <t>"doplnění výplně stávajících dilatačních spar - odhad" 15</t>
  </si>
  <si>
    <t>65</t>
  </si>
  <si>
    <t>953961211</t>
  </si>
  <si>
    <t>Kotvy chemickou patronou M 8 hl 80 mm do betonu, ŽB nebo kamene s vyvrtáním otvoru</t>
  </si>
  <si>
    <t>-1832735180</t>
  </si>
  <si>
    <t>"dle výkresu číslo PRO-10714-19 a technické zprávy"</t>
  </si>
  <si>
    <t>"nová podlaha čerpací stanice - Z/7" 14</t>
  </si>
  <si>
    <t>66</t>
  </si>
  <si>
    <t>965042141</t>
  </si>
  <si>
    <t>Bourání podkladů pod dlažby nebo mazanin betonových nebo z litého asfaltu tl do 100 mm pl přes 4 m2</t>
  </si>
  <si>
    <t>1011271124</t>
  </si>
  <si>
    <t>"stávající podlaha - skladba P1, odkaz 5" (0,035+0,018)*((23,38+3,2*2+12,57)*5,89+5,89*1,4*0,5+3,2*0,72*2+3,2*1,4*2+5,87*2,24)</t>
  </si>
  <si>
    <t>67</t>
  </si>
  <si>
    <t>965042241</t>
  </si>
  <si>
    <t>Bourání podkladů pod dlažby nebo mazanin betonových nebo z litého asfaltu tl přes 100 mm pl pře 4 m2</t>
  </si>
  <si>
    <t>-76162497</t>
  </si>
  <si>
    <t>"stávající podlaha - skladba P1, odkaz 5" 0,135*((23,38+3,2*2+12,57)*5,89+5,89*1,4*0,5+3,2*0,72*2+3,2*1,4*2+5,87*2,24)*0,2</t>
  </si>
  <si>
    <t>68</t>
  </si>
  <si>
    <t>965081343</t>
  </si>
  <si>
    <t>Bourání podlah z dlaždic betonových, teracových nebo čedičových tl do 40 mm plochy přes 1 m2</t>
  </si>
  <si>
    <t>303580945</t>
  </si>
  <si>
    <t>"stávající podlaha - skladba P1, odkaz 5" (23,38+3,2*2+12,57)*5,89+5,89*1,4*0,5+3,2*0,72*2+3,2*1,4*2+5,87*2,24</t>
  </si>
  <si>
    <t>69</t>
  </si>
  <si>
    <t>966008222</t>
  </si>
  <si>
    <t>Bourání betonového nebo polymerbetonového odvodňovacího žlabu š přes 200 mm</t>
  </si>
  <si>
    <t>1302489293</t>
  </si>
  <si>
    <t>"stávající žlaby z kameninových tvarovek - odkaz 6" 36,75</t>
  </si>
  <si>
    <t>70</t>
  </si>
  <si>
    <t>968072247</t>
  </si>
  <si>
    <t>Vybourání kovových rámů oken jednoduchých včetně křídel pl přes 4 m2</t>
  </si>
  <si>
    <t>-1382952863</t>
  </si>
  <si>
    <t>"dle výkresu číslo PRO-10714-04 a technické zprávy"</t>
  </si>
  <si>
    <t>"stávající okna" (20+10+10)*2,41*1,76</t>
  </si>
  <si>
    <t>71</t>
  </si>
  <si>
    <t>968072455</t>
  </si>
  <si>
    <t>Vybourání kovových dveřních zárubní pl do 2 m2</t>
  </si>
  <si>
    <t>1484432966</t>
  </si>
  <si>
    <t>"stávající dveře do čerpací stanice a rozvodny" 0,9*2,225+0,89*2,1</t>
  </si>
  <si>
    <t>72</t>
  </si>
  <si>
    <t>974042564</t>
  </si>
  <si>
    <t>Vysekání rýh v dlažbě betonové nebo jiné monolitické hl do 150 mm š do 150 mm</t>
  </si>
  <si>
    <t>-1930387388</t>
  </si>
  <si>
    <t>"prořezání spar u stávajícího potěru podlahy" 3,2*4+5,9*4</t>
  </si>
  <si>
    <t>73</t>
  </si>
  <si>
    <t>976071111</t>
  </si>
  <si>
    <t>Vybourání kovových madel a zábradlí</t>
  </si>
  <si>
    <t>1044351482</t>
  </si>
  <si>
    <t>"dle výkresu číslo PRO-10714-02, 06 a technické zprávy"</t>
  </si>
  <si>
    <t>"stávající madla - odkaz 4" 12,3+23,15+16*2+16,3*2+16,4*2+16,2*2+5,6*2+2,5+2,5</t>
  </si>
  <si>
    <t>74</t>
  </si>
  <si>
    <t>978011191</t>
  </si>
  <si>
    <t>Otlučení (osekání) vnitřní vápenné nebo vápenocementové omítky stropů v rozsahu do 100 %</t>
  </si>
  <si>
    <t>-1349697677</t>
  </si>
  <si>
    <t>"dle výkresu číslo PRO-10714-04, 19 a technické zprávy"</t>
  </si>
  <si>
    <t>"stávající strop čerpací stanice" 1,7*0,2</t>
  </si>
  <si>
    <t>"stávající strop rozvodny" 2,49*2,4*0,2</t>
  </si>
  <si>
    <t>"stávající stropy koridorů" 15*3,2*4</t>
  </si>
  <si>
    <t>75</t>
  </si>
  <si>
    <t>978013191</t>
  </si>
  <si>
    <t>Otlučení (osekání) vnitřní vápenné nebo vápenocementové omítky stěn v rozsahu do 100 %</t>
  </si>
  <si>
    <t>256142891</t>
  </si>
  <si>
    <t>"stávající stěny čerpací stanice" (4,1*(0,99*2+1,57*2)-0,8*2+0,5*(1+2*2))*0,2</t>
  </si>
  <si>
    <t>"stávající stěny rozvodny" (2,81*(2,49*2+2,4*2)-0,8*2)*0,2</t>
  </si>
  <si>
    <t>"stávající omítky stěn koridorů" (15*2*2*0,45+15*0,45*2+15*0,45*2)</t>
  </si>
  <si>
    <t>76</t>
  </si>
  <si>
    <t>978015391</t>
  </si>
  <si>
    <t>Otlučení (osekání) vnější vápenné nebo vápenocementové omítky stupně členitosti 1 a 2 do 100%</t>
  </si>
  <si>
    <t>-576523744</t>
  </si>
  <si>
    <t>"stávající vnější omítky koridorů" 15,58*0,9*8+4,2*0,9*8+0,31*0,9*16+0,59*0,9*16+2,4*0,3*40</t>
  </si>
  <si>
    <t>77</t>
  </si>
  <si>
    <t>978021191</t>
  </si>
  <si>
    <t>Otlučení (osekání) cementových omítek vnitřních stěn v rozsahu do 100 %</t>
  </si>
  <si>
    <t>-585543465</t>
  </si>
  <si>
    <t>"dle výkresu číslo PRO-10714-02, 04 a technické zprávy"</t>
  </si>
  <si>
    <t>"pod vnitřními obklady" 28,92+588,101</t>
  </si>
  <si>
    <t>78</t>
  </si>
  <si>
    <t>978036191</t>
  </si>
  <si>
    <t>Otlučení (osekání) cementových omítek vnějších ploch v rozsahu do 100 %</t>
  </si>
  <si>
    <t>1460911600</t>
  </si>
  <si>
    <t>"pod vnějšími obklady" 28,92+222,888</t>
  </si>
  <si>
    <t>79</t>
  </si>
  <si>
    <t>978059211</t>
  </si>
  <si>
    <t>Odsekání obkladů stěn z desek z kamene plochy do 1 m2</t>
  </si>
  <si>
    <t>-1705157312</t>
  </si>
  <si>
    <t>"parapety oken - kamenina" 40*2,41*0,3*2</t>
  </si>
  <si>
    <t>80</t>
  </si>
  <si>
    <t>978059241</t>
  </si>
  <si>
    <t>Odsekání obkladů stěn z desek z kamene plochy přes 1 m2</t>
  </si>
  <si>
    <t>1007894096</t>
  </si>
  <si>
    <t>"kamenina"</t>
  </si>
  <si>
    <t>"na stěnách podchodu" 2,48*(5,89+0,72*2+0,72*2+12,57+24,8+23,38+11,95+1,44*2+1,69*2+8*2)-0,8*2*2</t>
  </si>
  <si>
    <t>"na stěnách koridorů zevnitř" 13*(0,6+3,9)*0,5*2+13,8*(0,6+7,7)*0,5+2,4*2,7*2*2+1,77*0,6*5*2*2+(1,12+1,95)*0,6*2</t>
  </si>
  <si>
    <t>0,15*1,77*10*2*2</t>
  </si>
  <si>
    <t>1*2,48*2+1,9*2,48*2+13,5*(0,6+3,9)*0,5*2+1,77*0,6*5*2+0,15*1,77*10*2+1,53*0,6*2</t>
  </si>
  <si>
    <t>12,3*(0,6+3,9)*0,5+3,7*0,6*2+3,2*2,48*2+0,15*1,77*2*10+1,77*0,6*5*2</t>
  </si>
  <si>
    <t>"na stěnách koridorů zvenku" 15,58*8*2,4-1,77*2,4*40+0,6*0,15*40+1,77*0,3*40+4,19*2,4*4+0,59*2,4*16+0,31*2,4*2*4</t>
  </si>
  <si>
    <t>81</t>
  </si>
  <si>
    <t>985121122</t>
  </si>
  <si>
    <t>Tryskání degradovaného betonu stěn a rubu kleneb vodou pod tlakem do 1250 barů</t>
  </si>
  <si>
    <t>-936141799</t>
  </si>
  <si>
    <t>"dle výkresu číslo PRO-10714-02, 04, 05, 07, 09, 10, 19 a technické zprávy"</t>
  </si>
  <si>
    <t>"čerpací stanice - stěny a podlaha" 4,1*(0,99*2+1,57*2)-0,8*2+0,5*(1+2*2)+1,7</t>
  </si>
  <si>
    <t>"rozvodna - stěny a podlaha" 2,81*2*(2,4+2,49)-0,8*2+2,4*2,49</t>
  </si>
  <si>
    <t>"střecha STŘ 2" 4,2*15,6*4+1,2*0,3*4</t>
  </si>
  <si>
    <t>"vnější obklad schodišťových koridorů 30x30cm"  15,58*8*2,4-1,77*2,4*40+0,6*0,15*40+1,77*0,3*40+4,19*2,4*4+0,59*2,4*16+0,31*2,4*2*4</t>
  </si>
  <si>
    <t>"obklad parapetů a ostění oken" 0,4*2,4*40+0,4*1,8*2*40</t>
  </si>
  <si>
    <t>"pod novými vnějšími omítkami" 15,58*0,9*8+4,2*0,9*8+0,31*0,9*16+0,59*0,9*16+2,4*0,3*40</t>
  </si>
  <si>
    <t>"podlaha P1" 280,281</t>
  </si>
  <si>
    <t>82</t>
  </si>
  <si>
    <t>985121222</t>
  </si>
  <si>
    <t>Tryskání degradovaného betonu líce kleneb vodou pod tlakem do 1250 barů</t>
  </si>
  <si>
    <t>1800515580</t>
  </si>
  <si>
    <t>"dle výkresu číslo PRO-10714-02, 19 a technické zprávy"</t>
  </si>
  <si>
    <t>"strop čerpací stanice" 1,7</t>
  </si>
  <si>
    <t>"strop rozvodny" 2,4*2,49</t>
  </si>
  <si>
    <t>"dle výkresu číslo PRO-10714-09, 20 a technické zprávy"</t>
  </si>
  <si>
    <t>"stropy nad podhledy"</t>
  </si>
  <si>
    <t>"vodorovný podhled" 5,9*(43,153+42,34)*0,5+5,86*(6,17+6,6)*0,5+5,86*1,4+3,2*(0,705*2+0,74+0,675)</t>
  </si>
  <si>
    <t>"šikmý podhled" 3,2*3,3*4</t>
  </si>
  <si>
    <t>"svislý podhled" 3,2*0,5*4</t>
  </si>
  <si>
    <t>83</t>
  </si>
  <si>
    <t>985131111</t>
  </si>
  <si>
    <t>Očištění ploch stěn, rubu kleneb a podlah tlakovou vodou</t>
  </si>
  <si>
    <t>-108855156</t>
  </si>
  <si>
    <t>"vč. odmaštění"</t>
  </si>
  <si>
    <t>"dle výkresu číslo PRO-10714-02, 03, 04, 05, 07, 09, 10, 19 a technické zprávy"</t>
  </si>
  <si>
    <t>"stávající dlažba podchodu a koridorů" 292,748</t>
  </si>
  <si>
    <t>84</t>
  </si>
  <si>
    <t>985131311</t>
  </si>
  <si>
    <t>Ruční dočištění ploch stěn, rubu kleneb a podlah ocelových kartáči</t>
  </si>
  <si>
    <t>1116012469</t>
  </si>
  <si>
    <t>"předpoklad 30%" 2128,175*0,3</t>
  </si>
  <si>
    <t>85</t>
  </si>
  <si>
    <t>985132111</t>
  </si>
  <si>
    <t>Očištění ploch líce kleneb a podhledů tlakovou vodou</t>
  </si>
  <si>
    <t>-520758694</t>
  </si>
  <si>
    <t>"dle výkresu číslo PRO-10714-02, 09,19 a technické zprávy"</t>
  </si>
  <si>
    <t>"čerpací stanice - strop" 1,7</t>
  </si>
  <si>
    <t>"rozvodna - strop" 2,4*2,49</t>
  </si>
  <si>
    <t>86</t>
  </si>
  <si>
    <t>985132311</t>
  </si>
  <si>
    <t>Ruční dočištění ploch líce kleneb a podhledů ocelových kartáči</t>
  </si>
  <si>
    <t>1924701141</t>
  </si>
  <si>
    <t>"předpoklad 50%" 555,18*0,5</t>
  </si>
  <si>
    <t>87</t>
  </si>
  <si>
    <t>985311111</t>
  </si>
  <si>
    <t>Reprofilace stěn cementovými reprofilačními maltami tl 5 mm</t>
  </si>
  <si>
    <t>2129879495</t>
  </si>
  <si>
    <t>"čerpací stanice" 4,1*(0,99*2+1,57*2)-0,8*2+0,5*(1+2*2)</t>
  </si>
  <si>
    <t>"rozvodna" 2,81*2*(2,4+2,49)-0,8*2</t>
  </si>
  <si>
    <t>88</t>
  </si>
  <si>
    <t>985311211</t>
  </si>
  <si>
    <t>Reprofilace líce kleneb a podhledů cementovými reprofilačními maltami tl 5 mm</t>
  </si>
  <si>
    <t>367016907</t>
  </si>
  <si>
    <t>"čerpací stanice" 1,7</t>
  </si>
  <si>
    <t>"rozvodna" 2,4*2,49</t>
  </si>
  <si>
    <t>89</t>
  </si>
  <si>
    <t>985311311</t>
  </si>
  <si>
    <t>Reprofilace rubu kleneb a podlah cementovými reprofilačními maltami tl 10 mm</t>
  </si>
  <si>
    <t>893572060</t>
  </si>
  <si>
    <t>"dle výkresu číslo PRO-10714-02, 03, 07, 09, 19 a technické zprávy"</t>
  </si>
  <si>
    <t>90</t>
  </si>
  <si>
    <t>985312114</t>
  </si>
  <si>
    <t>Stěrka k vyrovnání betonových ploch stěn tl 5 mm</t>
  </si>
  <si>
    <t>-1700727308</t>
  </si>
  <si>
    <t>91</t>
  </si>
  <si>
    <t>985323111</t>
  </si>
  <si>
    <t>Spojovací můstek reprofilovaného betonu na cementové bázi tl 1 mm</t>
  </si>
  <si>
    <t>-1783836331</t>
  </si>
  <si>
    <t>"čerpací stanice" 4,1*(0,99*2+1,57*2)-0,8*2+0,5*(1+2*2)+1,7*2</t>
  </si>
  <si>
    <t>"rozvodna" 2,81*2*(2,4+2,49)-0,8*2+2,4*2,49*2</t>
  </si>
  <si>
    <t>92</t>
  </si>
  <si>
    <t>985324111</t>
  </si>
  <si>
    <t>ochranný hydroizolační nátěr betonu na bázi krystalizace dvojnásobný</t>
  </si>
  <si>
    <t>2129969095</t>
  </si>
  <si>
    <t>"stěny podchodu" 240,48</t>
  </si>
  <si>
    <t>"stěny schodišťových koridorů" 55</t>
  </si>
  <si>
    <t>93</t>
  </si>
  <si>
    <t>985131211a</t>
  </si>
  <si>
    <t>Očištění ploch podlah tryskáním křemičitým pískem</t>
  </si>
  <si>
    <t>223683680</t>
  </si>
  <si>
    <t>"povrch stávající dlažby schodišť a podest"</t>
  </si>
  <si>
    <t>"stávající dlažba v podchodu" 5,87*(0,45+0,36+4,42+1,34)</t>
  </si>
  <si>
    <t>"stávající dlažba v koridorech" 3,18*(0,72+7,07+1,6+5,95+0,45+4,08)</t>
  </si>
  <si>
    <t>3,22*(0,72+7,2+1,61+6,83+0,46+4,09)</t>
  </si>
  <si>
    <t>3,21*(6,855+1,6+6,86+0,4+3,88)</t>
  </si>
  <si>
    <t>3,21*(0,44+6,02+1,65+6,81+0,3+3,71)</t>
  </si>
  <si>
    <t>94</t>
  </si>
  <si>
    <t>985341223</t>
  </si>
  <si>
    <t>Uhlíkové lamely pro zesílení ŽB kcí tl do 1,4 mm modul pružnosti do 210 kN/mm2 š 100 mm</t>
  </si>
  <si>
    <t>-832755714</t>
  </si>
  <si>
    <t>"L1" 5,5*(30+35+21+16)</t>
  </si>
  <si>
    <t>"L2" 3,5*(15+16+10+8)</t>
  </si>
  <si>
    <t>95</t>
  </si>
  <si>
    <t>985422231</t>
  </si>
  <si>
    <t>Injektáž trhlin š do 2 mm v ŽB kcích tl do 100 mm polyuretanem včetně vrtů</t>
  </si>
  <si>
    <t>420496135</t>
  </si>
  <si>
    <t>"dle výkresu číslo PRO-10714-02, 03, 04, 05 a technické zprávy"</t>
  </si>
  <si>
    <t>"pracovní spáry podlah a stěn"</t>
  </si>
  <si>
    <t>96</t>
  </si>
  <si>
    <t>985422323</t>
  </si>
  <si>
    <t>Injektáž trhlin š do 5 mm v ŽB kcích tl do 300 mm aktivovanou cementovou maltou včetně vrtů</t>
  </si>
  <si>
    <t>-196937118</t>
  </si>
  <si>
    <t>"odhadované množství - upřesní po vybpurání stávajících obkladů a omítek"</t>
  </si>
  <si>
    <t>97</t>
  </si>
  <si>
    <t>985442114</t>
  </si>
  <si>
    <t>Přídavná šroubovitá nerezová výztuž 1 kotva D 10 mm ve vrtu vyvrtaném příklepem</t>
  </si>
  <si>
    <t>-1451139959</t>
  </si>
  <si>
    <t>98</t>
  </si>
  <si>
    <t>985-injekt-dil</t>
  </si>
  <si>
    <t>Injektáž dilatačních spar systémovým řešením pro tl. spar 50-70mm</t>
  </si>
  <si>
    <t>bm</t>
  </si>
  <si>
    <t>2134001798</t>
  </si>
  <si>
    <t>(3,6*4+4*6,1+1,5*16)*0,7</t>
  </si>
  <si>
    <t>99</t>
  </si>
  <si>
    <t>98-dmtz-tabulí</t>
  </si>
  <si>
    <t>Demontáž orientačních a informačních tabulí a tabulek</t>
  </si>
  <si>
    <t>1831058054</t>
  </si>
  <si>
    <t>100</t>
  </si>
  <si>
    <t>98-odpoj-el</t>
  </si>
  <si>
    <t>Odpojení všech elektroinstalačních vedení</t>
  </si>
  <si>
    <t>1495388764</t>
  </si>
  <si>
    <t>101</t>
  </si>
  <si>
    <t>997013151</t>
  </si>
  <si>
    <t>Vnitrostaveništní doprava suti a vybouraných hmot pro budovy v do 6 m s omezením mechanizace</t>
  </si>
  <si>
    <t>1802406467</t>
  </si>
  <si>
    <t>102</t>
  </si>
  <si>
    <t>997013501</t>
  </si>
  <si>
    <t>Odvoz suti a vybouraných hmot na skládku nebo meziskládku do 1 km se složením</t>
  </si>
  <si>
    <t>1151084210</t>
  </si>
  <si>
    <t>103</t>
  </si>
  <si>
    <t>997013509</t>
  </si>
  <si>
    <t>Příplatek k odvozu suti a vybouraných hmot na skládku ZKD 1 km přes 1 km</t>
  </si>
  <si>
    <t>-379319419</t>
  </si>
  <si>
    <t>670,298*14 'Přepočtené koeficientem množství</t>
  </si>
  <si>
    <t>104</t>
  </si>
  <si>
    <t>997013802</t>
  </si>
  <si>
    <t>Poplatek za uložení na skládce (skládkovné) stavebního odpadu železobetonového</t>
  </si>
  <si>
    <t>-1681215189</t>
  </si>
  <si>
    <t>48,384+13,776+1,82+32,681+16,65+77,175+0,05</t>
  </si>
  <si>
    <t>105</t>
  </si>
  <si>
    <t>997013804</t>
  </si>
  <si>
    <t>Poplatek za uložení na skládce (skládkovné) stavebního odpadu ze skla</t>
  </si>
  <si>
    <t>-727747196</t>
  </si>
  <si>
    <t>4,769</t>
  </si>
  <si>
    <t>106</t>
  </si>
  <si>
    <t>997013811</t>
  </si>
  <si>
    <t>Poplatek za uložení na skládce (skládkovné) stavebního odpadu dřevěného</t>
  </si>
  <si>
    <t>-197360589</t>
  </si>
  <si>
    <t>0,091</t>
  </si>
  <si>
    <t>107</t>
  </si>
  <si>
    <t>997013814</t>
  </si>
  <si>
    <t>Poplatek za uložení na skládce (skládkovné) stavebního odpadu izolací</t>
  </si>
  <si>
    <t>680984910</t>
  </si>
  <si>
    <t>3,591+2,644</t>
  </si>
  <si>
    <t>108</t>
  </si>
  <si>
    <t>Poplatek za uložení na skládce (skládkovné) stavebního odpadu směsného</t>
  </si>
  <si>
    <t>-2027605925</t>
  </si>
  <si>
    <t>670,298-190,536-4,769-0,091-6,235-181,395-9,563</t>
  </si>
  <si>
    <t>109</t>
  </si>
  <si>
    <t>997013841</t>
  </si>
  <si>
    <t>Poplatek za uložení na skládce (skládkovné) odpadu po otryskávání</t>
  </si>
  <si>
    <t>872953980</t>
  </si>
  <si>
    <t>128,48+38,863+14,052</t>
  </si>
  <si>
    <t>110</t>
  </si>
  <si>
    <t>997-kov</t>
  </si>
  <si>
    <t>Výnos z prodeje kovového odpadu</t>
  </si>
  <si>
    <t>1483456517</t>
  </si>
  <si>
    <t>1+0,294+6,714+0,573+0,982</t>
  </si>
  <si>
    <t>111</t>
  </si>
  <si>
    <t>998017001</t>
  </si>
  <si>
    <t>Přesun hmot s omezením mechanizace pro budovy v do 6 m</t>
  </si>
  <si>
    <t>830726278</t>
  </si>
  <si>
    <t>112</t>
  </si>
  <si>
    <t>711131811</t>
  </si>
  <si>
    <t>Odstranění izolace proti zemní vlhkosti vodorovné</t>
  </si>
  <si>
    <t>-1093443170</t>
  </si>
  <si>
    <t>"stávající podlaha - skladba P1, odkaz 5" 3*((23,38+3,2*2+12,57)*5,89+5,89*1,4*0,5+3,2*0,72*2+3,2*1,4*2+5,87*2,24)</t>
  </si>
  <si>
    <t>113</t>
  </si>
  <si>
    <t>711131821</t>
  </si>
  <si>
    <t>Odstranění izolace proti zemní vlhkosti svislé</t>
  </si>
  <si>
    <t>-1647115454</t>
  </si>
  <si>
    <t>"stávající podlaha - skladba P1, odkaz 5 - svislá" 3*0,2*(24,8+11,95+2,24*2+23,38+12,57+0,72*2+1,4*2+0,8*2+0,7*2)</t>
  </si>
  <si>
    <t>114</t>
  </si>
  <si>
    <t>711193131</t>
  </si>
  <si>
    <t>Izolace proti vlhkosti na svislé ploše těsnicí kaší minerální na bázi cementu a disperze dvousložková</t>
  </si>
  <si>
    <t>1952207777</t>
  </si>
  <si>
    <t>"doplnění hydroizolace kolem koridorů" 1,2*(15,9*8+4,2*4)*1,2</t>
  </si>
  <si>
    <t>115</t>
  </si>
  <si>
    <t>711471051</t>
  </si>
  <si>
    <t>Provedení vodorovné izolace proti tlakové vodě termoplasty lepenou fólií PVC</t>
  </si>
  <si>
    <t>-714449442</t>
  </si>
  <si>
    <t>116</t>
  </si>
  <si>
    <t>711472051</t>
  </si>
  <si>
    <t>Provedení svislé izolace proti tlakové vodě termoplasty lepenou fólií PVC</t>
  </si>
  <si>
    <t>51382908</t>
  </si>
  <si>
    <t>"vč. zakotvení do ž.b. stěny a utěsnění"</t>
  </si>
  <si>
    <t>"nová podlaha - skladba P1 - svislá" 0,2*(24,8+11,95+2,24*2+23,38+12,57+0,72*2+1,4*2+0,8*2+0,7*2)</t>
  </si>
  <si>
    <t>117</t>
  </si>
  <si>
    <t>28322004</t>
  </si>
  <si>
    <t>fólie  hydroizolační PVC pro spodní stavbu tl 1,5mm</t>
  </si>
  <si>
    <t>485165897</t>
  </si>
  <si>
    <t>"vč. profilů pro přechody dilatačních spar, vyztužení koutů a rohů apod."</t>
  </si>
  <si>
    <t>280,281*1,15</t>
  </si>
  <si>
    <t>16,884*1,2</t>
  </si>
  <si>
    <t>118</t>
  </si>
  <si>
    <t>711491171</t>
  </si>
  <si>
    <t>Provedení izolace proti tlakové vodě vodorovné z textilií vrstva podkladní</t>
  </si>
  <si>
    <t>318975769</t>
  </si>
  <si>
    <t>119</t>
  </si>
  <si>
    <t>711491172</t>
  </si>
  <si>
    <t>Provedení izolace proti tlakové vodě vodorovné z textilií vrstva ochranná</t>
  </si>
  <si>
    <t>-197483649</t>
  </si>
  <si>
    <t>120</t>
  </si>
  <si>
    <t>711491271</t>
  </si>
  <si>
    <t>Provedení izolace proti tlakové vodě svislé z textilií vrstva podkladní</t>
  </si>
  <si>
    <t>-725034446</t>
  </si>
  <si>
    <t>121</t>
  </si>
  <si>
    <t>711491272</t>
  </si>
  <si>
    <t>Provedení izolace proti tlakové vodě svislé z textilií vrstva ochranná</t>
  </si>
  <si>
    <t>1701403033</t>
  </si>
  <si>
    <t>122</t>
  </si>
  <si>
    <t>69311317</t>
  </si>
  <si>
    <t>textilie netkaná HPPE 300g/m2</t>
  </si>
  <si>
    <t>1486698521</t>
  </si>
  <si>
    <t>280,281*2*1,15</t>
  </si>
  <si>
    <t>16,884*2*1,2</t>
  </si>
  <si>
    <t>123</t>
  </si>
  <si>
    <t>998711101</t>
  </si>
  <si>
    <t>Přesun hmot tonážní pro izolace proti vodě, vlhkosti a plynům v objektech výšky do 6 m</t>
  </si>
  <si>
    <t>1848874767</t>
  </si>
  <si>
    <t>124</t>
  </si>
  <si>
    <t>998711181</t>
  </si>
  <si>
    <t>Příplatek k přesunu hmot tonážní 711 prováděný bez použití mechanizace</t>
  </si>
  <si>
    <t>1678844647</t>
  </si>
  <si>
    <t>712</t>
  </si>
  <si>
    <t>Povlakové krytiny</t>
  </si>
  <si>
    <t>125</t>
  </si>
  <si>
    <t>712300832</t>
  </si>
  <si>
    <t>Odstranění povlakové krytiny střech do 10° dvouvrstvé</t>
  </si>
  <si>
    <t>658578344</t>
  </si>
  <si>
    <t>"dle výkresu číslo PRO-10714-09, 11, 12 a technické zprávy"</t>
  </si>
  <si>
    <t>"stávající krytina - skladba STŘ2" 264,36</t>
  </si>
  <si>
    <t>126</t>
  </si>
  <si>
    <t>712311101</t>
  </si>
  <si>
    <t>Provedení povlakové krytiny střech do 10° za studena lakem penetračním nebo asfaltovým</t>
  </si>
  <si>
    <t>616931610</t>
  </si>
  <si>
    <t>"dle výkresu číslo PRO-10714-07, 09 a technické zprávy"</t>
  </si>
  <si>
    <t>"střecha STŘ 2" 4,2*15,65*4+1,2*0,3*4</t>
  </si>
  <si>
    <t>127</t>
  </si>
  <si>
    <t>712811101</t>
  </si>
  <si>
    <t>Provedení povlakové krytiny vytažením na konstrukce za studena nátěrem penetračním</t>
  </si>
  <si>
    <t>135654942</t>
  </si>
  <si>
    <t>"střecha STŘ 2" 0,2*(15,65*8+4,2*6)</t>
  </si>
  <si>
    <t>128</t>
  </si>
  <si>
    <t>1003347435</t>
  </si>
  <si>
    <t>264,36*0,4*1,15*0,001</t>
  </si>
  <si>
    <t>30,08*0,4*1,2*0,001</t>
  </si>
  <si>
    <t>129</t>
  </si>
  <si>
    <t>712331111</t>
  </si>
  <si>
    <t>Provedení povlakové krytiny střech do 10° podkladní vrstvy pásy na sucho samolepící</t>
  </si>
  <si>
    <t>-1872697337</t>
  </si>
  <si>
    <t>"střecha STŘ 2 pod oplechování a klíny" (4,2*2+15,9*2)*4*1</t>
  </si>
  <si>
    <t>130</t>
  </si>
  <si>
    <t>62866281</t>
  </si>
  <si>
    <t>pás asfaltový samolepicí modifikovaný SBS tl 3mm s vložkou ze skleněné tkaniny se spalitelnou fólií nebo jemnozrnným minerálním posypem nebo textilií na horním povrchu</t>
  </si>
  <si>
    <t>-1592060034</t>
  </si>
  <si>
    <t>160,8*1,15</t>
  </si>
  <si>
    <t>131</t>
  </si>
  <si>
    <t>712341559</t>
  </si>
  <si>
    <t>Provedení povlakové krytiny střech do 10° pásy NAIP přitavením v plné ploše</t>
  </si>
  <si>
    <t>-1170264339</t>
  </si>
  <si>
    <t>"střecha STŘ 2" (4,2*15,65*4+1,2*0,3*4)*2</t>
  </si>
  <si>
    <t>132</t>
  </si>
  <si>
    <t>712841559</t>
  </si>
  <si>
    <t>Provedení povlakové krytiny vytažením na konstrukce pásy přitavením NAIP</t>
  </si>
  <si>
    <t>858331854</t>
  </si>
  <si>
    <t>"střecha STŘ 2" 0,2*(15,65*8+4,2*6)*2</t>
  </si>
  <si>
    <t>133</t>
  </si>
  <si>
    <t>62855001</t>
  </si>
  <si>
    <t>pás asfaltový natavitelný modifikovaný SBS tl 4,0mm s vložkou z polyesterové rohože a spalitelnou PE fólií nebo jemnozrnný minerálním posypem na horním povrchu</t>
  </si>
  <si>
    <t>1363171434</t>
  </si>
  <si>
    <t>264,36*1,15</t>
  </si>
  <si>
    <t>30,08*1,2</t>
  </si>
  <si>
    <t>134</t>
  </si>
  <si>
    <t>62855003</t>
  </si>
  <si>
    <t>pás asfaltový natavitelný modifikovaný SBS tl 4mm s vložkou z polyesterové rohože a hrubozrnným břidličným posypem na horním povrchu</t>
  </si>
  <si>
    <t>-891409597</t>
  </si>
  <si>
    <t>135</t>
  </si>
  <si>
    <t>712-tmel</t>
  </si>
  <si>
    <t>Zatmelení koncové spáry u asfaltové izolace na oplechování</t>
  </si>
  <si>
    <t>-1180741645</t>
  </si>
  <si>
    <t>15,9*8+4,2*8</t>
  </si>
  <si>
    <t>136</t>
  </si>
  <si>
    <t>998712101</t>
  </si>
  <si>
    <t>Přesun hmot tonážní tonážní pro krytiny povlakové v objektech v do 6 m</t>
  </si>
  <si>
    <t>1140369784</t>
  </si>
  <si>
    <t>137</t>
  </si>
  <si>
    <t>998712181</t>
  </si>
  <si>
    <t>Příplatek k přesunu hmot tonážní 712 prováděný bez použití mechanizace</t>
  </si>
  <si>
    <t>1392838666</t>
  </si>
  <si>
    <t>713</t>
  </si>
  <si>
    <t>Izolace tepelné</t>
  </si>
  <si>
    <t>138</t>
  </si>
  <si>
    <t>713131141</t>
  </si>
  <si>
    <t>Montáž izolace tepelné stěn a základů lepením celoplošně rohoží, pásů, dílců, desek</t>
  </si>
  <si>
    <t>1193591205</t>
  </si>
  <si>
    <t>"ochrana hydroizolace kolem koridorů pod terénem" 0,5*(15,9*8+4,2*4)</t>
  </si>
  <si>
    <t>139</t>
  </si>
  <si>
    <t>BCL.0001339.URS</t>
  </si>
  <si>
    <t>deska z extrudovaného polystyrénu tl. 50 mm</t>
  </si>
  <si>
    <t>-951814010</t>
  </si>
  <si>
    <t>72*1,03</t>
  </si>
  <si>
    <t>140</t>
  </si>
  <si>
    <t>713141351</t>
  </si>
  <si>
    <t>Montáž spádové izolace na zhlaví atiky šířky do 500 mm lepené za studena zplna</t>
  </si>
  <si>
    <t>2009461900</t>
  </si>
  <si>
    <t>158</t>
  </si>
  <si>
    <t>141</t>
  </si>
  <si>
    <t>28376141</t>
  </si>
  <si>
    <t>klín izolační z pěnového polystyrenu EPS 100 spádový</t>
  </si>
  <si>
    <t>1940066695</t>
  </si>
  <si>
    <t>158*0,2*0,3*1,03</t>
  </si>
  <si>
    <t>142</t>
  </si>
  <si>
    <t>713521131</t>
  </si>
  <si>
    <t>Montáž izolace tepelné protipožárním obkladem podhledů deskami 1 vrstva</t>
  </si>
  <si>
    <t>-1946004072</t>
  </si>
  <si>
    <t>"ochrana uhlíkových lamel" 5,9*(43,153+42,34)*0,5+5,86*(6,17+6,6)*0,5+5,86*1,4+3,2*(0,705*2+0,74+0,675)</t>
  </si>
  <si>
    <t>143</t>
  </si>
  <si>
    <t>591-pož-desky</t>
  </si>
  <si>
    <t>Protipožární obklad speciálními deskami tl. 40mm s povrchovou úpravou se stěrkou s výztužnou tlaninou viz popis technická zpráva</t>
  </si>
  <si>
    <t>-402288114</t>
  </si>
  <si>
    <t>306,864*1,1</t>
  </si>
  <si>
    <t>144</t>
  </si>
  <si>
    <t>998713101</t>
  </si>
  <si>
    <t>Přesun hmot tonážní pro izolace tepelné v objektech v do 6 m</t>
  </si>
  <si>
    <t>-1789156241</t>
  </si>
  <si>
    <t>145</t>
  </si>
  <si>
    <t>998713181</t>
  </si>
  <si>
    <t>Příplatek k přesunu hmot tonážní 713 prováděný bez použití mechanizace</t>
  </si>
  <si>
    <t>290744933</t>
  </si>
  <si>
    <t>721</t>
  </si>
  <si>
    <t>Zdravotechnika - vnitřní kanalizace</t>
  </si>
  <si>
    <t>146</t>
  </si>
  <si>
    <t>721174042</t>
  </si>
  <si>
    <t>Potrubí kanalizační z PP připojovací DN 40</t>
  </si>
  <si>
    <t>41084113</t>
  </si>
  <si>
    <t>"PL/1" 37</t>
  </si>
  <si>
    <t>147</t>
  </si>
  <si>
    <t>721210822</t>
  </si>
  <si>
    <t>Demontáž vpustí střešních DN 100</t>
  </si>
  <si>
    <t>-1079818762</t>
  </si>
  <si>
    <t>"dle výkresu číslo PRO-10714-06 a technické zprávy"</t>
  </si>
  <si>
    <t>"na střechách koridorů" 4</t>
  </si>
  <si>
    <t>148</t>
  </si>
  <si>
    <t>721233112</t>
  </si>
  <si>
    <t>Střešní vtok polypropylen PP pro ploché střechy svislý odtok DN 110</t>
  </si>
  <si>
    <t>-689703725</t>
  </si>
  <si>
    <t>"VP/1 vč. příslušenství dle popisu ve výpisu" 4</t>
  </si>
  <si>
    <t>149</t>
  </si>
  <si>
    <t>998721101</t>
  </si>
  <si>
    <t>Přesun hmot tonážní pro vnitřní kanalizace v objektech v do 6 m</t>
  </si>
  <si>
    <t>-9376275</t>
  </si>
  <si>
    <t>150</t>
  </si>
  <si>
    <t>998721181</t>
  </si>
  <si>
    <t>Příplatek k přesunu hmot tonážní 721 prováděný bez použití mechanizace</t>
  </si>
  <si>
    <t>2072718452</t>
  </si>
  <si>
    <t>762</t>
  </si>
  <si>
    <t>Konstrukce tesařské</t>
  </si>
  <si>
    <t>151</t>
  </si>
  <si>
    <t>762522812</t>
  </si>
  <si>
    <t>Demontáž podlah s polštáři z prken nebo fošen tloušťky přes 32 mm</t>
  </si>
  <si>
    <t>308090678</t>
  </si>
  <si>
    <t>"stávající podlaha čerpací stanice" 1,7</t>
  </si>
  <si>
    <t>152</t>
  </si>
  <si>
    <t>762822810</t>
  </si>
  <si>
    <t>Demontáž stropních trámů z hraněného řeziva průřezové plochy do 144 cm2</t>
  </si>
  <si>
    <t>1345015712</t>
  </si>
  <si>
    <t>"stávající podlaha čerpací stanice" 5</t>
  </si>
  <si>
    <t>764</t>
  </si>
  <si>
    <t>Konstrukce klempířské</t>
  </si>
  <si>
    <t>153</t>
  </si>
  <si>
    <t>764001811</t>
  </si>
  <si>
    <t>Demontáž dilatační lišty do suti</t>
  </si>
  <si>
    <t>2123855234</t>
  </si>
  <si>
    <t>"na střechách koridorů" 8,4</t>
  </si>
  <si>
    <t>"na stěnách, stropech a podlahách podchodu" 36+6+31+6</t>
  </si>
  <si>
    <t>154</t>
  </si>
  <si>
    <t>764002841</t>
  </si>
  <si>
    <t>Demontáž oplechování horních ploch zdí a nadezdívek do suti</t>
  </si>
  <si>
    <t>108553874</t>
  </si>
  <si>
    <t>"na střechách koridorů" 158</t>
  </si>
  <si>
    <t>155</t>
  </si>
  <si>
    <t>764002851</t>
  </si>
  <si>
    <t>Demontáž oplechování parapetů do suti</t>
  </si>
  <si>
    <t>1408086349</t>
  </si>
  <si>
    <t>"na stávajících oknech" (20+10+10)*2,41</t>
  </si>
  <si>
    <t>156</t>
  </si>
  <si>
    <t>764004861</t>
  </si>
  <si>
    <t>Demontáž svodu do suti</t>
  </si>
  <si>
    <t>1378594271</t>
  </si>
  <si>
    <t>"odkaz 8" 13</t>
  </si>
  <si>
    <t>157</t>
  </si>
  <si>
    <t>764213614</t>
  </si>
  <si>
    <t>Střešní dilatace z Pz s povrchovou úpravou jednodílná rš 330 mm</t>
  </si>
  <si>
    <t>1289393950</t>
  </si>
  <si>
    <t>"K/3" 8,4</t>
  </si>
  <si>
    <t>764214608</t>
  </si>
  <si>
    <t>Oplechování horních ploch a atik bez rohů z Pz s povrch úpravou mechanicky kotvené rš 750 mm</t>
  </si>
  <si>
    <t>-1422327617</t>
  </si>
  <si>
    <t>"K/2" 158</t>
  </si>
  <si>
    <t>159</t>
  </si>
  <si>
    <t>764518623</t>
  </si>
  <si>
    <t>Svody kruhové včetně objímek, kolen, odskoků z Pz s povrchovou úpravou průměru 120 mm</t>
  </si>
  <si>
    <t>1065016756</t>
  </si>
  <si>
    <t>"K/1" 13</t>
  </si>
  <si>
    <t>160</t>
  </si>
  <si>
    <t>764-K/4</t>
  </si>
  <si>
    <t>Odvodňovací žlábek úkapů ze stropníc dilatací z AL plechu tl.0,6mm r.š.500mm K/4</t>
  </si>
  <si>
    <t>1184767792</t>
  </si>
  <si>
    <t>"K/4" 51</t>
  </si>
  <si>
    <t>161</t>
  </si>
  <si>
    <t>998764101</t>
  </si>
  <si>
    <t>Přesun hmot tonážní pro konstrukce klempířské v objektech v do 6 m</t>
  </si>
  <si>
    <t>-999215588</t>
  </si>
  <si>
    <t>162</t>
  </si>
  <si>
    <t>998764181</t>
  </si>
  <si>
    <t>Příplatek k přesunu hmot tonážní 764 prováděný bez použití mechanizace</t>
  </si>
  <si>
    <t>-596886323</t>
  </si>
  <si>
    <t>767</t>
  </si>
  <si>
    <t>Konstrukce zámečnické</t>
  </si>
  <si>
    <t>163</t>
  </si>
  <si>
    <t>767134831</t>
  </si>
  <si>
    <t>Demontáž obložení stěn lamelami</t>
  </si>
  <si>
    <t>1780750616</t>
  </si>
  <si>
    <t>"stávající obklad z kovových lamel na schodišťových koridorech" 3,5*3,21+3,75*3,21+4*3,19+3,5*3,19</t>
  </si>
  <si>
    <t>164</t>
  </si>
  <si>
    <t>767135831</t>
  </si>
  <si>
    <t>Demontáž roštu pro oplechování příček z lamel</t>
  </si>
  <si>
    <t>1933416629</t>
  </si>
  <si>
    <t>165</t>
  </si>
  <si>
    <t>767165111</t>
  </si>
  <si>
    <t>Montáž zábradlí rovného madla z trubek nebo tenkostěnných profilů šroubovaného</t>
  </si>
  <si>
    <t>819329549</t>
  </si>
  <si>
    <t>"vč. ukotvení do stěn"</t>
  </si>
  <si>
    <t>"Z/5" 69</t>
  </si>
  <si>
    <t>"Z/6" 97</t>
  </si>
  <si>
    <t>166</t>
  </si>
  <si>
    <t>55343051a</t>
  </si>
  <si>
    <t>Madlo na stěnách z nerezového profilu</t>
  </si>
  <si>
    <t>-1387944623</t>
  </si>
  <si>
    <t>"vč. krycí rozety, kotvícího materiálu, příslušenství - dle popisu ve výpisu"</t>
  </si>
  <si>
    <t>"Z/5" 69*1,03</t>
  </si>
  <si>
    <t>"Z/6" 97*1,03</t>
  </si>
  <si>
    <t>167</t>
  </si>
  <si>
    <t>767583343</t>
  </si>
  <si>
    <t>Montáž podhledů lamelových š 200 plochy přes 20 m2</t>
  </si>
  <si>
    <t>1099900963</t>
  </si>
  <si>
    <t>"vč. montáže lišt, řešení dilatací, prostupů pro osvětlení a další prvky v podhledu"</t>
  </si>
  <si>
    <t>"vodorovný podhled" 5,9*(43,15+43,35)*0,5+4*0,75*3,2+1,8*5,9</t>
  </si>
  <si>
    <t>"šikmý podhled" 7*5,9+4*3,3*3,2</t>
  </si>
  <si>
    <t>168</t>
  </si>
  <si>
    <t>767583711</t>
  </si>
  <si>
    <t>Montáž podhledů lamelových závěsných táhel</t>
  </si>
  <si>
    <t>-785225085</t>
  </si>
  <si>
    <t>"vč. kotvení do stropní konstrukce"</t>
  </si>
  <si>
    <t>365,335</t>
  </si>
  <si>
    <t>169</t>
  </si>
  <si>
    <t>767583712</t>
  </si>
  <si>
    <t>Montáž podhledů lamelových úprava šikmého stropu</t>
  </si>
  <si>
    <t>1812713891</t>
  </si>
  <si>
    <t>"šikmý podhled" 3,2*4+5,9*2</t>
  </si>
  <si>
    <t>"svislý podhled" 3,2*4</t>
  </si>
  <si>
    <t>170</t>
  </si>
  <si>
    <t>767583713</t>
  </si>
  <si>
    <t>Montáž podhledů lamelových úprava pro svítidla</t>
  </si>
  <si>
    <t>-40204043</t>
  </si>
  <si>
    <t>171</t>
  </si>
  <si>
    <t>553-podhled-lam</t>
  </si>
  <si>
    <t>Skládaný podhled z hliníkových lamel vč. nosné konstrukce, táhel, kotvícího materiálu</t>
  </si>
  <si>
    <t>113787441</t>
  </si>
  <si>
    <t>"vč. dodávky lišt, řešení dilatací, prostupů pro osvětlení a další prvky v podhledu"</t>
  </si>
  <si>
    <t>365,335*1,05</t>
  </si>
  <si>
    <t>172</t>
  </si>
  <si>
    <t>767590120</t>
  </si>
  <si>
    <t>Montáž podlahového roštu šroubovaného</t>
  </si>
  <si>
    <t>-1859362519</t>
  </si>
  <si>
    <t>"nová podlaha čerpací stanice - Z/7" 24,82</t>
  </si>
  <si>
    <t>173</t>
  </si>
  <si>
    <t>55347016a</t>
  </si>
  <si>
    <t>rošt podlahový lisovaný z kompozitu velikost 30/3mm 1000x1000mm</t>
  </si>
  <si>
    <t>1991136395</t>
  </si>
  <si>
    <t>"nová podlaha čerpací stanice - Z/7" 1,7</t>
  </si>
  <si>
    <t>174</t>
  </si>
  <si>
    <t>767610118</t>
  </si>
  <si>
    <t>Montáž oken kovových jednoduchých pevných do zdiva plochy přes 2,5 m2</t>
  </si>
  <si>
    <t>814334234</t>
  </si>
  <si>
    <t>"zasklení bezpečnostním sklem"</t>
  </si>
  <si>
    <t>"OK/1" (20+10+10)*2,43*1,78</t>
  </si>
  <si>
    <t>175</t>
  </si>
  <si>
    <t>553-OK/1</t>
  </si>
  <si>
    <t>Okno z kovových profilů 2430x1780mm vč. zasklení, povrchové úpravy</t>
  </si>
  <si>
    <t>2146118883</t>
  </si>
  <si>
    <t>"vč. povrchové úpravy, zasklení, HST testu - vše dle popisu ve výpisu"</t>
  </si>
  <si>
    <t>"OK/1" 20+10+10</t>
  </si>
  <si>
    <t>176</t>
  </si>
  <si>
    <t>767646510</t>
  </si>
  <si>
    <t>Montáž dveří protipožárního uzávěru jednokřídlového</t>
  </si>
  <si>
    <t>-458794562</t>
  </si>
  <si>
    <t>177</t>
  </si>
  <si>
    <t>767649191</t>
  </si>
  <si>
    <t>Montáž dveří - samozavírače hydraulického</t>
  </si>
  <si>
    <t>-62563133</t>
  </si>
  <si>
    <t>178</t>
  </si>
  <si>
    <t>767649194</t>
  </si>
  <si>
    <t>Montáž dveří - madla</t>
  </si>
  <si>
    <t>-999135263</t>
  </si>
  <si>
    <t>179</t>
  </si>
  <si>
    <t>553-dv-PD1</t>
  </si>
  <si>
    <t>Dveře protipožární ocelové atypické  EI 30DP1-C 800x1970mm PD/1 vč. příslušenství a povrchové úpravy</t>
  </si>
  <si>
    <t>-689558481</t>
  </si>
  <si>
    <t>"vč. povrchové úpravy, kování, zámku, madla, samozavírače - vše dle popisu ve výpisu"</t>
  </si>
  <si>
    <t>180</t>
  </si>
  <si>
    <t>553-dv-PD2</t>
  </si>
  <si>
    <t>Dveře protipožární ocelové atypické  EI 30DP1-C 800x1970mm PD/2 vč. příslušenství a povrchové úpravy</t>
  </si>
  <si>
    <t>2053807103</t>
  </si>
  <si>
    <t>181</t>
  </si>
  <si>
    <t>767995114</t>
  </si>
  <si>
    <t>Montáž atypických zámečnických konstrukcí hmotnosti do 50 kg</t>
  </si>
  <si>
    <t>589539024</t>
  </si>
  <si>
    <t>"nová podlaha čerpací stanice - Z/7" 40,12</t>
  </si>
  <si>
    <t>182</t>
  </si>
  <si>
    <t>553-Z/7</t>
  </si>
  <si>
    <t>Nová nosná konstrukce podlahy čerpací stanice Z/7 nerez 1.4301</t>
  </si>
  <si>
    <t>-1663269601</t>
  </si>
  <si>
    <t>"nová podlaha čerpací stanice - Z/7" 40,12*1,08</t>
  </si>
  <si>
    <t>183</t>
  </si>
  <si>
    <t>767996701</t>
  </si>
  <si>
    <t>Demontáž atypických zámečnických konstrukcí řezáním hmotnosti jednotlivých dílů do 50 kg</t>
  </si>
  <si>
    <t>-1768450925</t>
  </si>
  <si>
    <t>"drobné výrobky - konzoly, zbytky po podhledech atd." 250</t>
  </si>
  <si>
    <t>"demontáž ocelové podpěrné konstrukce podlahy" 95</t>
  </si>
  <si>
    <t>184</t>
  </si>
  <si>
    <t>767-plošina-P1</t>
  </si>
  <si>
    <t>D+M Šikmá zdvihací plošina 250kg, P1, vč. ukotvení, příslušenství, povrchové úpravy</t>
  </si>
  <si>
    <t>2109168734</t>
  </si>
  <si>
    <t>185</t>
  </si>
  <si>
    <t>767-plošina-P2</t>
  </si>
  <si>
    <t>D+M Šikmá zdvihací plošina 250kg, P2, vč. ukotvení, příslušenství, povrchové úpravy</t>
  </si>
  <si>
    <t>-1167186281</t>
  </si>
  <si>
    <t>186</t>
  </si>
  <si>
    <t>767-plošina-P3</t>
  </si>
  <si>
    <t>D+M Šikmá zdvihací plošina 250kg, P3, vč. ukotvení, příslušenství, povrchové úpravy</t>
  </si>
  <si>
    <t>1162341081</t>
  </si>
  <si>
    <t>187</t>
  </si>
  <si>
    <t>767-plošina-P5</t>
  </si>
  <si>
    <t>D+M Šikmá zdvihací plošina 250kg, P4, vč. ukotvení, příslušenství, povrchové úpravy</t>
  </si>
  <si>
    <t>-1496669197</t>
  </si>
  <si>
    <t>188</t>
  </si>
  <si>
    <t>767-Z/1</t>
  </si>
  <si>
    <t>D+M Krytí stěnové dilatace z nerezových a pryžových profilů Z/1 - předpokládaná šířka spáry 60mm</t>
  </si>
  <si>
    <t>-744390046</t>
  </si>
  <si>
    <t>"vč. veškerého příslušenství, kotvení, lemovacích profilů - dle popisu ve výpisu"</t>
  </si>
  <si>
    <t>"Z/1" 36</t>
  </si>
  <si>
    <t>189</t>
  </si>
  <si>
    <t>767-Z/2</t>
  </si>
  <si>
    <t>D+M Krytí svislé dilatační spáry z nerezových a pryžových profilů Z/2 - k finančnímu úřadu</t>
  </si>
  <si>
    <t>-2103099410</t>
  </si>
  <si>
    <t>"Z/2" 18</t>
  </si>
  <si>
    <t>190</t>
  </si>
  <si>
    <t>767-Z/3</t>
  </si>
  <si>
    <t>D+M Krytí vodorovné dilatační spáry z nerezových a pryžových profilů Z/3 - v podlaze předpokládaná šířka 50mm</t>
  </si>
  <si>
    <t>2048832924</t>
  </si>
  <si>
    <t>"Z/3" 31</t>
  </si>
  <si>
    <t>191</t>
  </si>
  <si>
    <t>767-Z/4</t>
  </si>
  <si>
    <t>D+M Krytí vodorovné dilatační spáry z nerezových a pryžových profilů Z/4 - k finančnímu úřadu</t>
  </si>
  <si>
    <t>1926804513</t>
  </si>
  <si>
    <t>"Z/4" 6</t>
  </si>
  <si>
    <t>998767101</t>
  </si>
  <si>
    <t>Přesun hmot tonážní pro zámečnické konstrukce v objektech v do 6 m</t>
  </si>
  <si>
    <t>1968992144</t>
  </si>
  <si>
    <t>193</t>
  </si>
  <si>
    <t>998767181</t>
  </si>
  <si>
    <t>Příplatek k přesunu hmot tonážní 767 prováděný bez použití mechanizace</t>
  </si>
  <si>
    <t>-243802940</t>
  </si>
  <si>
    <t>776</t>
  </si>
  <si>
    <t>Podlahy povlakové</t>
  </si>
  <si>
    <t>194</t>
  </si>
  <si>
    <t>776221221</t>
  </si>
  <si>
    <t>Lepení elektrostaticky vodivých čtverců z PVC standardním lepidlem</t>
  </si>
  <si>
    <t>1101611249</t>
  </si>
  <si>
    <t>195</t>
  </si>
  <si>
    <t>28410242</t>
  </si>
  <si>
    <t>krytina podlahová homogenní elektrostaticky vodivá tl 2,0mm 608x608mm</t>
  </si>
  <si>
    <t>319758465</t>
  </si>
  <si>
    <t>"rozvodna" 2,4*2,49*1,1</t>
  </si>
  <si>
    <t>196</t>
  </si>
  <si>
    <t>998776101</t>
  </si>
  <si>
    <t>Přesun hmot tonážní pro podlahy povlakové v objektech v do 6 m</t>
  </si>
  <si>
    <t>-884123795</t>
  </si>
  <si>
    <t>197</t>
  </si>
  <si>
    <t>998776181</t>
  </si>
  <si>
    <t>Příplatek k přesunu hmot tonážní 776 prováděný bez použití mechanizace</t>
  </si>
  <si>
    <t>785969552</t>
  </si>
  <si>
    <t>777</t>
  </si>
  <si>
    <t>Podlahy lité</t>
  </si>
  <si>
    <t>198</t>
  </si>
  <si>
    <t>777131105</t>
  </si>
  <si>
    <t>Penetrační epoxidový nátěr podlahy na podklad z čerstvého betonu</t>
  </si>
  <si>
    <t>-1287086178</t>
  </si>
  <si>
    <t>"penetrace dvousložkovou epoxidovou pryskyřicí s následným posypem křemenným pískem"</t>
  </si>
  <si>
    <t>199</t>
  </si>
  <si>
    <t>777511105</t>
  </si>
  <si>
    <t>Krycí epoxypolyuretanová stěrka tloušťky přes 2 do 3 mm dekorativní lité podlahy</t>
  </si>
  <si>
    <t>1753359820</t>
  </si>
  <si>
    <t>"následná pečetící stěrková vrstva z epoxidové pryskyřice s následným posypem"</t>
  </si>
  <si>
    <t>"polyuretanová elastická stěrková membrána s následným posypem křemenným pískem"</t>
  </si>
  <si>
    <t>200</t>
  </si>
  <si>
    <t>777511107</t>
  </si>
  <si>
    <t>Protiskluzná úprava prosyp krycí stěrky lité podlahy pískem</t>
  </si>
  <si>
    <t>1233604953</t>
  </si>
  <si>
    <t>287,464</t>
  </si>
  <si>
    <t>201</t>
  </si>
  <si>
    <t>777611101</t>
  </si>
  <si>
    <t>Krycí epoxidový dekorativní nátěr podlahy</t>
  </si>
  <si>
    <t>-1166090814</t>
  </si>
  <si>
    <t>"uzavírací otěruvzdorný, pigmentový epoxidový nátěr"</t>
  </si>
  <si>
    <t>202</t>
  </si>
  <si>
    <t>777911111</t>
  </si>
  <si>
    <t>Tuhé napojení lité podlahy na stěnu nebo sokl</t>
  </si>
  <si>
    <t>-713819088</t>
  </si>
  <si>
    <t>"nová podlaha - skladba P1" 5,89+1,4*8+12,57+23,38+11,95+24,8</t>
  </si>
  <si>
    <t>203</t>
  </si>
  <si>
    <t>998777101</t>
  </si>
  <si>
    <t>Přesun hmot tonážní pro podlahy lité v objektech v do 6 m</t>
  </si>
  <si>
    <t>-1361466576</t>
  </si>
  <si>
    <t>204</t>
  </si>
  <si>
    <t>998777181</t>
  </si>
  <si>
    <t>Příplatek k přesunu hmot tonážní 777 prováděný bez použití mechanizace</t>
  </si>
  <si>
    <t>-1103476325</t>
  </si>
  <si>
    <t>781</t>
  </si>
  <si>
    <t>Dokončovací práce - obklady</t>
  </si>
  <si>
    <t>205</t>
  </si>
  <si>
    <t>781121011</t>
  </si>
  <si>
    <t>Nátěr penetrační na stěnu</t>
  </si>
  <si>
    <t>1415991692</t>
  </si>
  <si>
    <t>206</t>
  </si>
  <si>
    <t>781474112</t>
  </si>
  <si>
    <t>Montáž obkladů vnitřních keramických hladkých do 12 ks/m2 lepených flexibilním lepidlem</t>
  </si>
  <si>
    <t>-799914375</t>
  </si>
  <si>
    <t>"dle výkresu číslo PRO-10714-05, 10 a technické zprávy"</t>
  </si>
  <si>
    <t>"skladba S1 "</t>
  </si>
  <si>
    <t>207</t>
  </si>
  <si>
    <t>781474152</t>
  </si>
  <si>
    <t>Montáž obkladů vnitřních keramických velkoformátových hladkých do 2 ks/m2 lepených flexibilním lepidlem</t>
  </si>
  <si>
    <t>468170269</t>
  </si>
  <si>
    <t>"dle výkresu číslo PRO-10714-03, 10 a technické zprávy"</t>
  </si>
  <si>
    <t>208</t>
  </si>
  <si>
    <t>781774113</t>
  </si>
  <si>
    <t>Montáž obkladů vnějších z dlaždic keramických hladkých do 12 ks/m2 lepených flexibilním lepidlem</t>
  </si>
  <si>
    <t>-1682042421</t>
  </si>
  <si>
    <t>209</t>
  </si>
  <si>
    <t>781571131</t>
  </si>
  <si>
    <t>Montáž obkladů ostění šířky do 200 mm lepenými flexibilním lepidlem</t>
  </si>
  <si>
    <t>-1275586652</t>
  </si>
  <si>
    <t>"obklad ostění oken" 1,8*2*40*2</t>
  </si>
  <si>
    <t>210</t>
  </si>
  <si>
    <t>781674113</t>
  </si>
  <si>
    <t>Montáž obkladů parapetů šířky do 200 mm z dlaždic keramických lepených flexibilním lepidlem</t>
  </si>
  <si>
    <t>1098512106</t>
  </si>
  <si>
    <t>"obklad parapetů oken" 2*2,4*40</t>
  </si>
  <si>
    <t>211</t>
  </si>
  <si>
    <t>59761002</t>
  </si>
  <si>
    <t>obklad velkoformátový keramický hladký přes 2 do 4ks/m2</t>
  </si>
  <si>
    <t>-700136543</t>
  </si>
  <si>
    <t>"mrazuvzdorný, zvýšená mechanická odolnost"</t>
  </si>
  <si>
    <t>240,48*1,05</t>
  </si>
  <si>
    <t>212</t>
  </si>
  <si>
    <t>59761026</t>
  </si>
  <si>
    <t>obklad keramický hladký do 12ks/m2</t>
  </si>
  <si>
    <t>191552177</t>
  </si>
  <si>
    <t>(405,68+222,888+96)*1,05</t>
  </si>
  <si>
    <t>213</t>
  </si>
  <si>
    <t>781494111a</t>
  </si>
  <si>
    <t>Kovové lišty k obkladům rohové lepené flexibilním lepidlem</t>
  </si>
  <si>
    <t>-826931951</t>
  </si>
  <si>
    <t>955</t>
  </si>
  <si>
    <t>214</t>
  </si>
  <si>
    <t>998781101</t>
  </si>
  <si>
    <t>Přesun hmot tonážní pro obklady keramické v objektech v do 6 m</t>
  </si>
  <si>
    <t>1092230778</t>
  </si>
  <si>
    <t>215</t>
  </si>
  <si>
    <t>998781181</t>
  </si>
  <si>
    <t>Příplatek k přesunu hmot tonážní 781 prováděný bez použití mechanizace</t>
  </si>
  <si>
    <t>1498756238</t>
  </si>
  <si>
    <t>783</t>
  </si>
  <si>
    <t>Dokončovací práce - nátěry</t>
  </si>
  <si>
    <t>216</t>
  </si>
  <si>
    <t>783846503</t>
  </si>
  <si>
    <t>Antigraffiti nátěr trvalý do 100 cyklů odstranění graffiti kovových povrchů</t>
  </si>
  <si>
    <t>927118136</t>
  </si>
  <si>
    <t>"nový podhled" 365,335</t>
  </si>
  <si>
    <t>217</t>
  </si>
  <si>
    <t>783846523</t>
  </si>
  <si>
    <t>Antigraffiti nátěr trvalý do 100 cyklů odstranění graffiti omítek hladkých, zrnitých, štukových</t>
  </si>
  <si>
    <t>-1444258821</t>
  </si>
  <si>
    <t>"vnější omítka" 202,728</t>
  </si>
  <si>
    <t>"vnitřní omítka" 192+68,4</t>
  </si>
  <si>
    <t>218</t>
  </si>
  <si>
    <t>783846533</t>
  </si>
  <si>
    <t>Antigraffiti nátěr trvalý do 100 cyklů odstranění graffiti lícového zdiva</t>
  </si>
  <si>
    <t>-268513354</t>
  </si>
  <si>
    <t>"dle výkresu číslo PRO-10714-10 a technické zprávy"</t>
  </si>
  <si>
    <t>"na obklady - skladba S1 "</t>
  </si>
  <si>
    <t>219</t>
  </si>
  <si>
    <t>783901551</t>
  </si>
  <si>
    <t>Omytí tlakovou vodou betonových podlah před provedením nátěru</t>
  </si>
  <si>
    <t>-132872215</t>
  </si>
  <si>
    <t>220</t>
  </si>
  <si>
    <t>783932153</t>
  </si>
  <si>
    <t>Lokální vyrovnání betonové podlahy epoxidovým tmelem tloušťky do 3 mm plochy do 0,25 m2</t>
  </si>
  <si>
    <t>-2126701571</t>
  </si>
  <si>
    <t>"doplnění odlomených částí stávající dlažby - upřesní dle skutečnosti"</t>
  </si>
  <si>
    <t>"stávající dlažba v podchodu" 20*2</t>
  </si>
  <si>
    <t>"stávající dlažba v koridorech" 10*4*2</t>
  </si>
  <si>
    <t>221</t>
  </si>
  <si>
    <t>783933171</t>
  </si>
  <si>
    <t>transparentní impregnační konzervační nátěr kamene 2x</t>
  </si>
  <si>
    <t>1394586556</t>
  </si>
  <si>
    <t>222</t>
  </si>
  <si>
    <t>783937163</t>
  </si>
  <si>
    <t>Krycí dvojnásobný epoxidový rozpouštědlový nátěr betonové podlahy</t>
  </si>
  <si>
    <t>-111873014</t>
  </si>
  <si>
    <t>"první a poslední stupně schodišť" 0,55*3,2*16+0,55*5,9*2</t>
  </si>
  <si>
    <t>223</t>
  </si>
  <si>
    <t>783997171</t>
  </si>
  <si>
    <t>Příplatek k cenám krycího nátěru betonové podlahy za provedení barevného nátěru malých ploch</t>
  </si>
  <si>
    <t>1243190147</t>
  </si>
  <si>
    <t>SO 601.2 - Silno a slaboproudá elektroinstalace, osvětlení</t>
  </si>
  <si>
    <t>Úroveň 3:</t>
  </si>
  <si>
    <t>SO 601.2.1 - Silno a slaboproudá elektroinstalace, osvětlení</t>
  </si>
  <si>
    <t xml:space="preserve">    2 - Kabely NN měděné</t>
  </si>
  <si>
    <t xml:space="preserve">    210 19 - Rozváděče 0,4kV</t>
  </si>
  <si>
    <t xml:space="preserve">    3 - Svítidla</t>
  </si>
  <si>
    <t xml:space="preserve">    4 - PŘÍSTROJE</t>
  </si>
  <si>
    <t xml:space="preserve">    5 - Ukončení vodičů</t>
  </si>
  <si>
    <t xml:space="preserve">    6 - Zazdívka otvorů</t>
  </si>
  <si>
    <t xml:space="preserve">    7 - Zemní práce</t>
  </si>
  <si>
    <t>13 - Hodinová zůčtovací sazba</t>
  </si>
  <si>
    <t>Kabely NN měděné</t>
  </si>
  <si>
    <t>210 81-0005</t>
  </si>
  <si>
    <t>Kabel CYKY-m 750V 3x1,5 mm2 uložený volně - CYKY-J 3x1,5</t>
  </si>
  <si>
    <t>-982138949</t>
  </si>
  <si>
    <t>210 81-0006</t>
  </si>
  <si>
    <t>Kabel CYKY-m 750V 3x2,5 mm2 uložený volně - CYKY-J 3x2,5</t>
  </si>
  <si>
    <t>355002166</t>
  </si>
  <si>
    <t>210 81-0007</t>
  </si>
  <si>
    <t>Kabel CYKY-m 750V 3x4 mm2 uložený volně - CYKY-J 3x4</t>
  </si>
  <si>
    <t>-1884568075</t>
  </si>
  <si>
    <t>210 81-0016</t>
  </si>
  <si>
    <t>Kabel CYKY-m 750V 5x2,5 mm2 uložený volně - CYKY-J 5x2,5</t>
  </si>
  <si>
    <t>-930455341</t>
  </si>
  <si>
    <t>210 81-0017</t>
  </si>
  <si>
    <t>Kabel CYKY-m 750V 5 žil, 4 až 25mm2 uložený volně - CYKY-J 5x4</t>
  </si>
  <si>
    <t>-7926665</t>
  </si>
  <si>
    <t>210 81-0045</t>
  </si>
  <si>
    <t>Kabel CYKY-m 750V 3x1,5 mm2 pevně uložený - CYKY-O 3x1,5</t>
  </si>
  <si>
    <t>-1257266912</t>
  </si>
  <si>
    <t>210 81-0045.1</t>
  </si>
  <si>
    <t>Kabel CYKY-m 750V 3x1,5 mm2 pevně uložený - CYKY-J 3x1,5</t>
  </si>
  <si>
    <t>-303643589</t>
  </si>
  <si>
    <t>210 81-0046</t>
  </si>
  <si>
    <t>Kabel CYKY-m 750V 3x2,5 mm2 pevně uložený - CYKY-J 3x2,5</t>
  </si>
  <si>
    <t>914132273</t>
  </si>
  <si>
    <t>210 81-0056</t>
  </si>
  <si>
    <t>Kabel CYKY-m 750V 5x2,5 mm2 pevně uložený - CYKY-J 5x2,5</t>
  </si>
  <si>
    <t>96561522</t>
  </si>
  <si>
    <t>210 81-0057</t>
  </si>
  <si>
    <t>Kabel CYKY-m 750V 5 žil, 4 až 25mm2 pevně uložený - CYKY-J 5x4</t>
  </si>
  <si>
    <t>317003401</t>
  </si>
  <si>
    <t>210 80-0625</t>
  </si>
  <si>
    <t>Vodič H07V-K (CYA) 4 zž, uložený volně</t>
  </si>
  <si>
    <t>237777199</t>
  </si>
  <si>
    <t>210 80-0628</t>
  </si>
  <si>
    <t>Vodič H07V-K (CYA)16 zž, uložený volně</t>
  </si>
  <si>
    <t>-1492388912</t>
  </si>
  <si>
    <t>210 80-0629</t>
  </si>
  <si>
    <t>Vodič H07V-K (CYA) 25 zž, uložený volně</t>
  </si>
  <si>
    <t>-1317073206</t>
  </si>
  <si>
    <t>210 90-1070</t>
  </si>
  <si>
    <t>Kabel silový AYKY 1kV 4 x 25 mm2 volně uložený  - 1-AYKY 4x25</t>
  </si>
  <si>
    <t>-122902628</t>
  </si>
  <si>
    <t>M01</t>
  </si>
  <si>
    <t>podružný materiál - 3%</t>
  </si>
  <si>
    <t>-505198267</t>
  </si>
  <si>
    <t>210 19</t>
  </si>
  <si>
    <t>Rozváděče 0,4kV</t>
  </si>
  <si>
    <t>210 19-0051</t>
  </si>
  <si>
    <t>Montáž rozváděče skříň., 1 pole dělených do 200 kg - Rozváděč RE, dle výkresové dokumentace</t>
  </si>
  <si>
    <t>ks</t>
  </si>
  <si>
    <t>-2023485602</t>
  </si>
  <si>
    <t>Svítidla</t>
  </si>
  <si>
    <t>210201526.2</t>
  </si>
  <si>
    <t xml:space="preserve">Svítidlo s označemím "C" -  CLUMBER1 LED-3900-4K, Svítidlo CLUMBER-LED s odolností proti prachu a stříkající vodě je určeno pro prostředí s vysokým rizikem poškození. </t>
  </si>
  <si>
    <t>-1487915859</t>
  </si>
  <si>
    <t>Těleso lakovaný ocelový plech. Světelný tok:2969. Barevné podání: 4000K. Příkon: 24W. Rozměry: pr.505x63mm.</t>
  </si>
  <si>
    <t>210201530</t>
  </si>
  <si>
    <t>Svítidlo s označemím "D" - AQFPRO L LED 640 HF L840 IP65, 96630757</t>
  </si>
  <si>
    <t>624949338</t>
  </si>
  <si>
    <t xml:space="preserve">Elektronický předřadník se stálým výstupem. Elektrická Třída ochrany I. Vrchní světlešedá polykarbonát. </t>
  </si>
  <si>
    <t xml:space="preserve">Difuzor: opálový polykarbonát s vysokým přenosem a refrakčními hranoly. </t>
  </si>
  <si>
    <t>Patentovaný zajišťovací mechanismus EasyClick pro montáž difuzoru bez upínacích prvků. Pro montáž přisazením nebo zavěšením.</t>
  </si>
  <si>
    <t xml:space="preserve">Rychloupínací konzoly pro montáž přisazením jsou součástí dodávky. Dodáváno s LED zdroji v barvě 4000K. </t>
  </si>
  <si>
    <t xml:space="preserve">Rozměry: 1600 x 92 x 90 mm. Celkový výkon: 50 W. Světelný tok: 6400 lm. Světelný výkon svítidel: 128 lm/W. </t>
  </si>
  <si>
    <t>Barevná tolerance v místě (MacAdam): 3. Hmotnost: 2,1 kg.</t>
  </si>
  <si>
    <t>4.13</t>
  </si>
  <si>
    <t>Příspěvek na recyklaci</t>
  </si>
  <si>
    <t>1489069751</t>
  </si>
  <si>
    <t>PŘÍSTROJE</t>
  </si>
  <si>
    <t>210 11-0021</t>
  </si>
  <si>
    <t>Vypínač č. 1, IP44, v provedení na omítku 10A/230V, kompletní</t>
  </si>
  <si>
    <t>1020887743</t>
  </si>
  <si>
    <t>210 11-1011</t>
  </si>
  <si>
    <t>Zásuvka, IP44, v provedení na omítkou, 16A/230V, kompletní (5518-2929)</t>
  </si>
  <si>
    <t>-329658623</t>
  </si>
  <si>
    <t>210 11-1062</t>
  </si>
  <si>
    <t>Zásuvka nástěnná 16A, 400V, 3P+N+PE, v provedení pod omítkou</t>
  </si>
  <si>
    <t>2070640405</t>
  </si>
  <si>
    <t>210 01-0351</t>
  </si>
  <si>
    <t>Elektroinstalační krabice 8107, vč.svorkovnice</t>
  </si>
  <si>
    <t>465037852</t>
  </si>
  <si>
    <t>210 01-0021</t>
  </si>
  <si>
    <t>PVC trubka tuhá 320N/5cm, uložená pevně, pr. 16mm (1516)</t>
  </si>
  <si>
    <t>-423410580</t>
  </si>
  <si>
    <t>210 01-0022</t>
  </si>
  <si>
    <t>PVC trubka tuhá 320N/5cm, uložená pevně, pr. 25mm (1525)</t>
  </si>
  <si>
    <t>-131651628</t>
  </si>
  <si>
    <t>210 02-0302</t>
  </si>
  <si>
    <t>Drátěný kabelový žlab 50x50, vč. závěsů, spojek atd.</t>
  </si>
  <si>
    <t>643171110</t>
  </si>
  <si>
    <t>210 22-0321</t>
  </si>
  <si>
    <t>Svorka na potrubí Bernard, vč. Pásku Cu</t>
  </si>
  <si>
    <t>738756827</t>
  </si>
  <si>
    <t>Pol1</t>
  </si>
  <si>
    <t>Hlavní ochranná svorkovnice HOP s krytem</t>
  </si>
  <si>
    <t>1541997371</t>
  </si>
  <si>
    <t>Pol2</t>
  </si>
  <si>
    <t>Orientační zvukový modul OZM</t>
  </si>
  <si>
    <t>-720402320</t>
  </si>
  <si>
    <t>Ukončení vodičů</t>
  </si>
  <si>
    <t>210 10-0001</t>
  </si>
  <si>
    <t>Ukončení vodičů v rozváděči + zapojení do 2,5mm2</t>
  </si>
  <si>
    <t>53290264</t>
  </si>
  <si>
    <t>210 10-0002</t>
  </si>
  <si>
    <t>Ukončení vodičů v rozváděči + zapojení do 6 mm2</t>
  </si>
  <si>
    <t>-573264825</t>
  </si>
  <si>
    <t>210 10-0003</t>
  </si>
  <si>
    <t>Ukončení vodičů v rozváděči + zapojení do 16 mm2</t>
  </si>
  <si>
    <t>911862156</t>
  </si>
  <si>
    <t>210 10-0004</t>
  </si>
  <si>
    <t>Ukončení vodičů v rozváděči + zapojení do 25 mm2</t>
  </si>
  <si>
    <t>1822774804</t>
  </si>
  <si>
    <t>Zazdívka otvorů</t>
  </si>
  <si>
    <t>310 23-5241 RT2</t>
  </si>
  <si>
    <t>Zazdívka otvorů pl.0,0225 m2 cihlami, tl.zdi 30 cm   , s použitím suché maltové směsi</t>
  </si>
  <si>
    <t>-1919442623</t>
  </si>
  <si>
    <t>210 01-0124</t>
  </si>
  <si>
    <t>Trubka ochranná z PE, uložená volně, DN do 80mm - KF09075</t>
  </si>
  <si>
    <t>-1546029459</t>
  </si>
  <si>
    <t>460 20-0154</t>
  </si>
  <si>
    <t>Výkop kabelové rýhy 35/70 cm hor.4 ruční výkop rýhy</t>
  </si>
  <si>
    <t>-641925887</t>
  </si>
  <si>
    <t>460 42-0001</t>
  </si>
  <si>
    <t>Zřízení kabel. lože v rýze š. do 65 cm ze zeminy</t>
  </si>
  <si>
    <t>756528774</t>
  </si>
  <si>
    <t>460 49-0012</t>
  </si>
  <si>
    <t>Fólie výstražná z PVC, šířka 33 cm</t>
  </si>
  <si>
    <t>1861804721</t>
  </si>
  <si>
    <t>460 57-0154</t>
  </si>
  <si>
    <t>Zához rýhy 35/70 cm, hornina třídy 4, se zhutněním</t>
  </si>
  <si>
    <t>-1186033942</t>
  </si>
  <si>
    <t>460 62-0014</t>
  </si>
  <si>
    <t>Provizorní úprava terénu v přírodní hornině 4</t>
  </si>
  <si>
    <t>-2023378391</t>
  </si>
  <si>
    <t>Hodinová zůčtovací sazba</t>
  </si>
  <si>
    <t>900RT2</t>
  </si>
  <si>
    <t>Demontáž stávajících silnoproudých rozvodů</t>
  </si>
  <si>
    <t>h</t>
  </si>
  <si>
    <t>-1625848206</t>
  </si>
  <si>
    <t>900RT3</t>
  </si>
  <si>
    <t>Spolupráce s údržbou při pracích ve stávajících částech instalace a koordinace s provozem</t>
  </si>
  <si>
    <t>-1829050908</t>
  </si>
  <si>
    <t>900RT4</t>
  </si>
  <si>
    <t>Funkční zkoušky a uvedení do provozu</t>
  </si>
  <si>
    <t>-1420943509</t>
  </si>
  <si>
    <t>900RT5</t>
  </si>
  <si>
    <t>Koordinace s ostatními profesemi</t>
  </si>
  <si>
    <t>923560135</t>
  </si>
  <si>
    <t>900RT6</t>
  </si>
  <si>
    <t>Nepředvídatelné práce</t>
  </si>
  <si>
    <t>101403993</t>
  </si>
  <si>
    <t>900RT7</t>
  </si>
  <si>
    <t>Zaškolení obsluhy a pořízení písemného dokladu o zaškolení</t>
  </si>
  <si>
    <t>-612657343</t>
  </si>
  <si>
    <t>900RT8</t>
  </si>
  <si>
    <t>Úprava a napojení stávající elektroinstalace</t>
  </si>
  <si>
    <t>2109994460</t>
  </si>
  <si>
    <t>900RT9</t>
  </si>
  <si>
    <t>Nastavení a zprovoznění modulu OZM</t>
  </si>
  <si>
    <t>1621669959</t>
  </si>
  <si>
    <t>905RT1</t>
  </si>
  <si>
    <t>Revizní technik silnoproudé elektroinstalace pro části NN, včetně vypracování revizních zpráv</t>
  </si>
  <si>
    <t>-434369724</t>
  </si>
  <si>
    <t>SO 601.2.2 - Veřejné osvětlení</t>
  </si>
  <si>
    <t>375460633</t>
  </si>
  <si>
    <t>100850395</t>
  </si>
  <si>
    <t>210 81-0015</t>
  </si>
  <si>
    <t>Kabel CYKY-m 750V 5x1,5 mm2 uložený volně - CYKY-J 5x1,5</t>
  </si>
  <si>
    <t>1727213081</t>
  </si>
  <si>
    <t>210 81-0017.1</t>
  </si>
  <si>
    <t>Kabel CYKY-m 750V 5 žil, 4 až 25mm2 uložený volně - CYKY-J 5x6</t>
  </si>
  <si>
    <t>-650066765</t>
  </si>
  <si>
    <t>210 81-0018</t>
  </si>
  <si>
    <t>Kabel CYKY-m 750V 7x1,5mm2 uložený volně - CYKY-J 7x1,50</t>
  </si>
  <si>
    <t>379327354</t>
  </si>
  <si>
    <t>-982010296</t>
  </si>
  <si>
    <t>472126377</t>
  </si>
  <si>
    <t>-1441042199</t>
  </si>
  <si>
    <t>210201525</t>
  </si>
  <si>
    <t>Svítidlo s označemím "A" - STAFORD-II LED-3500-4K, NEREZ Vestavné svítidlo STAFORD-LED s odolností proti prachu a stříkající vodě je určeno pro prostředí s vysokým rizikem poškození. Světelný tok:2555lm.</t>
  </si>
  <si>
    <t>-1631847629</t>
  </si>
  <si>
    <t xml:space="preserve">"Těleso vyrobeno z NEREZ plechu. Elektronický předřadník 200-240V/50-60Hz. Světelný tok: 2555lm. Barevné podání: 4000K. Příkon: 24W. </t>
  </si>
  <si>
    <t xml:space="preserve"> Rozměry: 653x255x95mm.</t>
  </si>
  <si>
    <t>210201526</t>
  </si>
  <si>
    <t xml:space="preserve">Svítidlo s označemím "AN" - STAFORD-II LED-5350-4K-NEREZ-MULTI, Vestavné svítidlo STAFORD-LED s odolností proti prachu a stříkající vodě je určeno pro prostředí s vysokým rizikem poškození. </t>
  </si>
  <si>
    <t>-1890628652</t>
  </si>
  <si>
    <t>"Těleso vyrobeno z NEREZ plechu. Elektronický předřadník 220-240V/50-60Hz. Nouzový modul pro 1 hod. provoz. Světelný tok:2555lm.</t>
  </si>
  <si>
    <t>" Barevné podání: 4000K. Příkon: 24W. Rozměry: 653x255x95mm.</t>
  </si>
  <si>
    <t>210201527</t>
  </si>
  <si>
    <t>Svítidlo s označemím "B" - RAMBO-II-LED-5000-4K NEREZ, Prachotěsné svítidlo RAMBO-LED s odolností proti tryskající vodě je určeno pro prostředí s vysokým rizikem poškození. Těleso vyrobeno z NEREZ plechu. Světelný tok:3015lm.</t>
  </si>
  <si>
    <t>-790292390</t>
  </si>
  <si>
    <t>"Barevné podání: 4000K. Příkon: 34W. Rozměry: 1615x113x76mm.</t>
  </si>
  <si>
    <t>210201528</t>
  </si>
  <si>
    <t>Svítidlo s označemím "B" - RAMBO-II-LED-5000-4K NEREZ-MULTI, Prachotěsné svítidlo RAMBO-LED s odolností proti tryskající vodě je určeno pro prostředí s vysokým rizikem poškození. Těleso vyrobeno z NEREZ plechu. Světelný tok:3015lm.</t>
  </si>
  <si>
    <t>-357689202</t>
  </si>
  <si>
    <t>-260258818</t>
  </si>
  <si>
    <t>983506945</t>
  </si>
  <si>
    <t>50223547</t>
  </si>
  <si>
    <t>-347326906</t>
  </si>
  <si>
    <t>-1516229111</t>
  </si>
  <si>
    <t>-2086653138</t>
  </si>
  <si>
    <t>1363126321</t>
  </si>
  <si>
    <t>-225668744</t>
  </si>
  <si>
    <t>-1685969876</t>
  </si>
  <si>
    <t>-1943501898</t>
  </si>
  <si>
    <t>1022646985</t>
  </si>
  <si>
    <t>494440332</t>
  </si>
  <si>
    <t>-1892302289</t>
  </si>
  <si>
    <t>728843210</t>
  </si>
  <si>
    <t>1784189924</t>
  </si>
  <si>
    <t>SO 601.3 - Kamerový systém</t>
  </si>
  <si>
    <t xml:space="preserve">    1 - Kabely FTP</t>
  </si>
  <si>
    <t xml:space="preserve">    2 - PŘÍSTROJE</t>
  </si>
  <si>
    <t xml:space="preserve">    3 - Zazdívka otvorů</t>
  </si>
  <si>
    <t>4 - Hodinová zůčtovací sazba</t>
  </si>
  <si>
    <t>Kabely FTP</t>
  </si>
  <si>
    <t>222 29-0804</t>
  </si>
  <si>
    <t>Sdělovací šňůra do 8x0,5 v trubce - FTP cat.6 4p, vnitřní</t>
  </si>
  <si>
    <t>222 29-0804.1</t>
  </si>
  <si>
    <t>Sdělovací šňůra do 8x0,5 v trubce - FTP cat.5e 4p, vnitřní</t>
  </si>
  <si>
    <t>1611591562</t>
  </si>
  <si>
    <t>210 01-0082</t>
  </si>
  <si>
    <t>PVC trubka tuhá 1250N/5cm, uložená pevně, pr. 16mm (8016), vč. kolen, spojek, příchytek, atd.</t>
  </si>
  <si>
    <t>210 01-0084</t>
  </si>
  <si>
    <t>PVC trubka tuhá 1250N/5cm, uložená pevně, pr. 40mm (8040), vč. kolen, spojek, příchytek, atd.</t>
  </si>
  <si>
    <t>900 -.RT5</t>
  </si>
  <si>
    <t>Dokumentace skutečného provedení stavby</t>
  </si>
  <si>
    <t>900 -.RT3</t>
  </si>
  <si>
    <t>900 -.RT1</t>
  </si>
  <si>
    <t>Demontáž stávajících slaboproudých rozvodů</t>
  </si>
  <si>
    <t>900 -.RT3.1</t>
  </si>
  <si>
    <t>900 -.RT3.2</t>
  </si>
  <si>
    <t>Kontrola Ovanet</t>
  </si>
  <si>
    <t>900 -.RT3.3</t>
  </si>
  <si>
    <t>SO 601.4 - Odvodnění podchodu</t>
  </si>
  <si>
    <t>Rozpočet zpracován na základě PD objektu SO 601.4 CÚ 2019/I</t>
  </si>
  <si>
    <t xml:space="preserve">    23-M - Montáže potrubí</t>
  </si>
  <si>
    <t>23-M</t>
  </si>
  <si>
    <t>Montáže potrubí</t>
  </si>
  <si>
    <t>230030001</t>
  </si>
  <si>
    <t>Montáž trubní díly přírubové hmotnost do 5 kg</t>
  </si>
  <si>
    <t>336497097</t>
  </si>
  <si>
    <t>M0280</t>
  </si>
  <si>
    <t>litinová příruba jištěná proti posunu DN 80</t>
  </si>
  <si>
    <t>74684082</t>
  </si>
  <si>
    <t>"PRO-10718-03</t>
  </si>
  <si>
    <t>230030002</t>
  </si>
  <si>
    <t>Montáž trubní díly přírubové hmotnost přes 5 kg do 10 kg</t>
  </si>
  <si>
    <t>95277245</t>
  </si>
  <si>
    <t>M0380</t>
  </si>
  <si>
    <t>litinová příruba redukční XR DN 80/50</t>
  </si>
  <si>
    <t>2127407180</t>
  </si>
  <si>
    <t>230032029</t>
  </si>
  <si>
    <t>Montáž přírubových spojů do PN 16 DN 80</t>
  </si>
  <si>
    <t>439816995</t>
  </si>
  <si>
    <t>M01080</t>
  </si>
  <si>
    <t>přírubový spoj DN 80 nerez (příruby,matice, šrouby, těsnění)</t>
  </si>
  <si>
    <t>-290722612</t>
  </si>
  <si>
    <t>230081038</t>
  </si>
  <si>
    <t>Demontáž potrubí do šrotu do 10 kg D 57 mm, tl 2,9 mm</t>
  </si>
  <si>
    <t>2028089762</t>
  </si>
  <si>
    <t>R2300819</t>
  </si>
  <si>
    <t>Demontáž stávajícího čerpadla a armatur</t>
  </si>
  <si>
    <t>-1230922511</t>
  </si>
  <si>
    <t>R2300899</t>
  </si>
  <si>
    <t>Odvoz demontovaného vystrojení čerpací jímky do 10km</t>
  </si>
  <si>
    <t>269834919</t>
  </si>
  <si>
    <t>R2309011</t>
  </si>
  <si>
    <t>Vystrojení čerpací jímky</t>
  </si>
  <si>
    <t>1706212552</t>
  </si>
  <si>
    <t>"PRO-10718-01</t>
  </si>
  <si>
    <t>"ponorné čerpadlo 0,75kW, 400V, Q=6m3/hod, H=10 m, lehké čerpadlo 17kg - 2ks</t>
  </si>
  <si>
    <t>"spouštěcí zařízení - 2ks</t>
  </si>
  <si>
    <t>"zpětný kulový ventil DN 50 - 2ks</t>
  </si>
  <si>
    <t>"uzavírací nožové šoupě DN 50 - 3ks</t>
  </si>
  <si>
    <t>"řetěz pro uchycení čerpadla - 6m</t>
  </si>
  <si>
    <t>"potrubí , tvarovky  - trubní materiál nerez (1.4301/7) 50x2,0;  drobný spojovací materiál nerez</t>
  </si>
  <si>
    <t xml:space="preserve">  - potrubí dl. 12m</t>
  </si>
  <si>
    <t xml:space="preserve">  - koleno 90° - 2ks</t>
  </si>
  <si>
    <t xml:space="preserve">  - T - kus - 2ks</t>
  </si>
  <si>
    <t xml:space="preserve">  - příruba plochá přivařovací - 13 ks</t>
  </si>
  <si>
    <t xml:space="preserve">  - přírubový spoj DN 50 - 13 ks</t>
  </si>
  <si>
    <t>"uchycení - speciální konzola - 1ks</t>
  </si>
  <si>
    <t>"rozvaděč 2x 0,75kW - 400W - 1ks</t>
  </si>
  <si>
    <t>"propojení rozvaděče a čerpadla vč. plovákových spínačů na dílně - 2ks</t>
  </si>
  <si>
    <t>"montáž technologie, doprava - 1 kpl</t>
  </si>
  <si>
    <t>"výchozí revize el. části - 1ks</t>
  </si>
  <si>
    <t>SO 601.5 - Oprava střešních svodů podchodu</t>
  </si>
  <si>
    <t>Rozpočet zpracován na základě PD objektu SO 601.5 CÚ 2019/I</t>
  </si>
  <si>
    <t xml:space="preserve">    4 - Vodorovné konstrukce</t>
  </si>
  <si>
    <t xml:space="preserve">    8 - Trubní vedení</t>
  </si>
  <si>
    <t>113107031</t>
  </si>
  <si>
    <t>Odstranění podkladu z betonu prostého tl 150 mm při překopech ručně</t>
  </si>
  <si>
    <t>1074740364</t>
  </si>
  <si>
    <t>"PRO-10759-02</t>
  </si>
  <si>
    <t>"DP3" 0,70*1,20</t>
  </si>
  <si>
    <t>-419984094</t>
  </si>
  <si>
    <t>1,00+1,00</t>
  </si>
  <si>
    <t>113203111</t>
  </si>
  <si>
    <t>Vytrhání obrub z dlažebních kostek</t>
  </si>
  <si>
    <t>-176479159</t>
  </si>
  <si>
    <t>"dvouřádek" 1,00*2</t>
  </si>
  <si>
    <t>-551051578</t>
  </si>
  <si>
    <t>(1,00+0,30*2)*(37,50+13,50+2,60+12,10)*0,15</t>
  </si>
  <si>
    <t>130001101</t>
  </si>
  <si>
    <t>Příplatek za ztížení vykopávky v blízkosti podzemního vedení</t>
  </si>
  <si>
    <t>-2127535856</t>
  </si>
  <si>
    <t>"30%</t>
  </si>
  <si>
    <t>"dle pol. č. 132201201 - 50,02m3</t>
  </si>
  <si>
    <t>50,02*0,30</t>
  </si>
  <si>
    <t>132201201</t>
  </si>
  <si>
    <t>Hloubení rýh š do 2000 mm v hornině tř. 3 objemu do 100 m3</t>
  </si>
  <si>
    <t>1509873313</t>
  </si>
  <si>
    <t>"PRO-10759-03</t>
  </si>
  <si>
    <t>"DP1</t>
  </si>
  <si>
    <t>27,50*1,00*(1,15-0,15)</t>
  </si>
  <si>
    <t>10,00*1,00*(0,65-0,15)</t>
  </si>
  <si>
    <t>"DP2</t>
  </si>
  <si>
    <t>2,50*1,00*(1,40-0,15)</t>
  </si>
  <si>
    <t>11,00*1,00*(0,63-0,15)</t>
  </si>
  <si>
    <t>"DP3"</t>
  </si>
  <si>
    <t>"výkop v beton. ploše" 0,70*1,00*(2,18-0,15)</t>
  </si>
  <si>
    <t>0,80*1,00*(2,18-0,15)</t>
  </si>
  <si>
    <t>2,10*1,00*(0,62-0,15)</t>
  </si>
  <si>
    <t>"DP4"</t>
  </si>
  <si>
    <t>12,10*1,00*(0,57-0,15)</t>
  </si>
  <si>
    <t>Mezisoučet</t>
  </si>
  <si>
    <t>"zemina tř. 3 - 50%" 50,020*0,50</t>
  </si>
  <si>
    <t>132201209</t>
  </si>
  <si>
    <t>Příplatek za lepivost k hloubení rýh š do 2000 mm v hornině tř. 3</t>
  </si>
  <si>
    <t>750129078</t>
  </si>
  <si>
    <t>25,010/2</t>
  </si>
  <si>
    <t>132301201</t>
  </si>
  <si>
    <t>Hloubení rýh š do 2000 mm v hornině tř. 4 objemu do 100 m3</t>
  </si>
  <si>
    <t>-1671717246</t>
  </si>
  <si>
    <t>"zemina tř. 4 - 50%" 50,02*0,50</t>
  </si>
  <si>
    <t>132301209</t>
  </si>
  <si>
    <t>Příplatek za lepivost k hloubení rýh š do 2000 mm v hornině tř. 4</t>
  </si>
  <si>
    <t>1998329167</t>
  </si>
  <si>
    <t>26,66/2</t>
  </si>
  <si>
    <t>151811131</t>
  </si>
  <si>
    <t>Osazení pažicího boxu hl výkopu do 4 m š do 1,2 m</t>
  </si>
  <si>
    <t>-65575917</t>
  </si>
  <si>
    <t>2,50*2*1,40</t>
  </si>
  <si>
    <t>1,50*2*2,20</t>
  </si>
  <si>
    <t>151811231</t>
  </si>
  <si>
    <t>Odstranění pažicího boxu hl výkopu do 4 m š do 1,2 m</t>
  </si>
  <si>
    <t>-586526038</t>
  </si>
  <si>
    <t>161101101</t>
  </si>
  <si>
    <t>Svislé přemístění výkopku z horniny tř. 1 až 4 hl výkopu do 2,5 m</t>
  </si>
  <si>
    <t>-378471586</t>
  </si>
  <si>
    <t>"dle pol. č. 132201201</t>
  </si>
  <si>
    <t>"výkopy přes 1m hloubky</t>
  </si>
  <si>
    <t>0,70*1,00*(2,18-0,15)</t>
  </si>
  <si>
    <t>520435382</t>
  </si>
  <si>
    <t xml:space="preserve">"dle pol. č. 132201201 </t>
  </si>
  <si>
    <t>"výkopy celkem" 50,020</t>
  </si>
  <si>
    <t>"dle pol.č 174101101</t>
  </si>
  <si>
    <t>"zásyp výkopů zeminou - dovoz z meziskládky" 11,518</t>
  </si>
  <si>
    <t>"odvoz ornice na meziskládku a zpět" 15,768*2</t>
  </si>
  <si>
    <t>-1191183773</t>
  </si>
  <si>
    <t>"dovoz ornice z meziskládky " 15,768</t>
  </si>
  <si>
    <t>1439115606</t>
  </si>
  <si>
    <t>"zásyp výkopů zeminou " -11,518</t>
  </si>
  <si>
    <t>-1886286931</t>
  </si>
  <si>
    <t>38,502*1,8 'Přepočtené koeficientem množství</t>
  </si>
  <si>
    <t>640632613</t>
  </si>
  <si>
    <t>"PRO-10759-05</t>
  </si>
  <si>
    <t>27,50*1,00*(1,15-0,15-0,10-0,50)</t>
  </si>
  <si>
    <t>10,00*1,00*(0,65-0,15-0,10-0,40)</t>
  </si>
  <si>
    <t>2,50*1,00*(1,40-0,15-0,10-0,50)</t>
  </si>
  <si>
    <t>11,00*1,00*(0,63-0,15-0,10-0,40)</t>
  </si>
  <si>
    <t>"zásyp ŠD" 0,70*1,00*(2,18-0,15-0,10-0,50)</t>
  </si>
  <si>
    <t>0,80*1,00*(2,18-0,15-0,10-0,50)</t>
  </si>
  <si>
    <t>2,10*1,00*(0,62-0,15-0,10-0,50)</t>
  </si>
  <si>
    <t>12,10*1,00*(0,57-0,15-0,10-0,30)</t>
  </si>
  <si>
    <t>"zásyp ŠD" 1,001</t>
  </si>
  <si>
    <t>"zásyp zeminou" 14,519-1,001</t>
  </si>
  <si>
    <t>"odečet obsypu FŠ" -2,00</t>
  </si>
  <si>
    <t>1,001+11,518</t>
  </si>
  <si>
    <t>58344197</t>
  </si>
  <si>
    <t>štěrkodrť frakce 0/63</t>
  </si>
  <si>
    <t>1957676511</t>
  </si>
  <si>
    <t>1,001*2 'Přepočtené koeficientem množství</t>
  </si>
  <si>
    <t>Příplatek k obsypání potrubí za ruční prohození sypaniny sítem, uložené do 3 m</t>
  </si>
  <si>
    <t>-192396335</t>
  </si>
  <si>
    <t>"vyčeštění zeminy od kameniva aj. nevhodných prvků</t>
  </si>
  <si>
    <t>"zemina pro zásyp" 11,518</t>
  </si>
  <si>
    <t>"zemina pro osetí"  15,768</t>
  </si>
  <si>
    <t>175151101</t>
  </si>
  <si>
    <t>Obsypání potrubí strojně sypaninou bez prohození, uloženou do 3 m</t>
  </si>
  <si>
    <t>-1900526932</t>
  </si>
  <si>
    <t>27,50*1,00*0,50</t>
  </si>
  <si>
    <t>10,00*1,00*0,40</t>
  </si>
  <si>
    <t>2,50*1,00*0,50</t>
  </si>
  <si>
    <t>13,00*1,00*0,40</t>
  </si>
  <si>
    <t>"výkop v beton. ploše" 0,70*1,00*0,50</t>
  </si>
  <si>
    <t>0,80*1,00*0,50</t>
  </si>
  <si>
    <t>2,10*1,00*0,40</t>
  </si>
  <si>
    <t>12,10*1,00*0,30</t>
  </si>
  <si>
    <t>"obsyp FŠ" 2,00</t>
  </si>
  <si>
    <t>58337303</t>
  </si>
  <si>
    <t>štěrkopísek frakce 0/8</t>
  </si>
  <si>
    <t>2055764408</t>
  </si>
  <si>
    <t>31,42*2 'Přepočtené koeficientem množství</t>
  </si>
  <si>
    <t>-620114421</t>
  </si>
  <si>
    <t>(1,00+0,30*2)*(37,50+13,50+2,60+12,10)</t>
  </si>
  <si>
    <t>-845748519</t>
  </si>
  <si>
    <t>823909024</t>
  </si>
  <si>
    <t>105,12*0,02 'Přepočtené koeficientem množství</t>
  </si>
  <si>
    <t>183403153</t>
  </si>
  <si>
    <t>Obdělání půdy hrabáním v rovině a svahu do 1:5</t>
  </si>
  <si>
    <t>-175293852</t>
  </si>
  <si>
    <t>R18580012</t>
  </si>
  <si>
    <t xml:space="preserve">Zalití osiva vodou </t>
  </si>
  <si>
    <t>125831652</t>
  </si>
  <si>
    <t>Vodorovné konstrukce</t>
  </si>
  <si>
    <t>451573111</t>
  </si>
  <si>
    <t>Lože pod potrubí otevřený výkop ze štěrkopísku</t>
  </si>
  <si>
    <t>-855997310</t>
  </si>
  <si>
    <t>37,50*1,00*0,10</t>
  </si>
  <si>
    <t>13,50*1,00*0,10</t>
  </si>
  <si>
    <t>3,60*1,00*0,10</t>
  </si>
  <si>
    <t>12,10*1,00*0,10</t>
  </si>
  <si>
    <t>581124115</t>
  </si>
  <si>
    <t>Kryt z betonu komunikace pro pěší tl. 150 mm</t>
  </si>
  <si>
    <t>-886218466</t>
  </si>
  <si>
    <t>Trubní vedení</t>
  </si>
  <si>
    <t>871265211</t>
  </si>
  <si>
    <t>Kanalizační potrubí z tvrdého PVC jednovrstvé tuhost třídy SN4 DN 110</t>
  </si>
  <si>
    <t>-1643467887</t>
  </si>
  <si>
    <t>"PRO-10759-01</t>
  </si>
  <si>
    <t>"PRO-10759-04</t>
  </si>
  <si>
    <t>"dopojení stávajících svodů" 1,00*4</t>
  </si>
  <si>
    <t>871275811</t>
  </si>
  <si>
    <t>Bourání stávajícího potrubí z PVC nebo PP DN 150</t>
  </si>
  <si>
    <t>1726768727</t>
  </si>
  <si>
    <t>871315221</t>
  </si>
  <si>
    <t>Kanalizační potrubí z tvrdého PVC jednovrstvé tuhost třídy SN8 DN 160</t>
  </si>
  <si>
    <t>413124356</t>
  </si>
  <si>
    <t>"DP1" 37,50</t>
  </si>
  <si>
    <t>"DP2" 13,50</t>
  </si>
  <si>
    <t>"DP3" 3,60</t>
  </si>
  <si>
    <t>"DP4" 12,10</t>
  </si>
  <si>
    <t>877265211</t>
  </si>
  <si>
    <t>Montáž tvarovek z tvrdého PVC-systém KG nebo z polypropylenu-systém KG 2000 jednoosé DN 110</t>
  </si>
  <si>
    <t>365246081</t>
  </si>
  <si>
    <t>28611353</t>
  </si>
  <si>
    <t>koleno kanalizační PVC KG 110x87°</t>
  </si>
  <si>
    <t>-679308696</t>
  </si>
  <si>
    <t>"dopojení stávajících svodů" 4</t>
  </si>
  <si>
    <t>28611992</t>
  </si>
  <si>
    <t>přechod kanalizační KG litina-plast bez těsnění DN 110</t>
  </si>
  <si>
    <t>-675409891</t>
  </si>
  <si>
    <t>"PRO-10759-04" 1</t>
  </si>
  <si>
    <t>28611504</t>
  </si>
  <si>
    <t>redukce kanalizační PVC 160/110</t>
  </si>
  <si>
    <t>-343084780</t>
  </si>
  <si>
    <t>55344331</t>
  </si>
  <si>
    <t>objímka svodu Pz 100mm trn 200mm</t>
  </si>
  <si>
    <t>1728229450</t>
  </si>
  <si>
    <t>894812232</t>
  </si>
  <si>
    <t>Revizní a čistící šachta z PP DN 425 šachtová roura korugovaná bez hrdla světlé hloubky 2000 mm</t>
  </si>
  <si>
    <t>-959856230</t>
  </si>
  <si>
    <t>"PRO-10759-06</t>
  </si>
  <si>
    <t>894812241</t>
  </si>
  <si>
    <t>Revizní a čistící šachta z PP DN 425 šachtová roura teleskopická světlé hloubky 375 mm</t>
  </si>
  <si>
    <t>194214128</t>
  </si>
  <si>
    <t>894812249</t>
  </si>
  <si>
    <t>Příplatek k rourám revizní a čistící šachty z PP DN 425 za uříznutí šachtové roury</t>
  </si>
  <si>
    <t>-2039325225</t>
  </si>
  <si>
    <t>894812257</t>
  </si>
  <si>
    <t>Revizní a čistící šachta z PP DN 425 poklop plastový pochůzí pro třídu zatížení A15</t>
  </si>
  <si>
    <t>998049505</t>
  </si>
  <si>
    <t>894812612</t>
  </si>
  <si>
    <t>Vyříznutí a utěsnění otvoru ve stěně šachty DN 160</t>
  </si>
  <si>
    <t>886390654</t>
  </si>
  <si>
    <t>899722114</t>
  </si>
  <si>
    <t>Krytí potrubí z plastů výstražnou fólií z PVC 40 cm</t>
  </si>
  <si>
    <t>1359553095</t>
  </si>
  <si>
    <t>R89481201</t>
  </si>
  <si>
    <t>Filtrační nátokové dno šachty D425 vč. filtračního koše; D+M</t>
  </si>
  <si>
    <t>61186557</t>
  </si>
  <si>
    <t>R89481901</t>
  </si>
  <si>
    <t>Napojení potrubí PVC DN 150 na stávající vpusť; D+M</t>
  </si>
  <si>
    <t>665969042</t>
  </si>
  <si>
    <t>"dopojení nového potrubí dešťových přípojek na stávající UV nebo Š pomocí přechodové nebo opravné tvarovky"</t>
  </si>
  <si>
    <t>"DN 150" 4</t>
  </si>
  <si>
    <t>R89801</t>
  </si>
  <si>
    <t>Zkouška vodotěsnosti potrubí</t>
  </si>
  <si>
    <t>1493382797</t>
  </si>
  <si>
    <t>66,70</t>
  </si>
  <si>
    <t>"Technický popis:</t>
  </si>
  <si>
    <t>"vizuální kontrola způsobilosti úseku k provedení zkoušky těsnosti, kontrola utěsnění přípojek</t>
  </si>
  <si>
    <t>" osazení těsnících vaků, napojení na zdroj vody</t>
  </si>
  <si>
    <t>" kontrola zkoušeného úseku při plnění vodou, odvzdušnění úseku</t>
  </si>
  <si>
    <t>" osazení zkušební nádoby, doplnění vodou po zkušební hladinu</t>
  </si>
  <si>
    <t>" kontrola zkoušeného úseku, doplňování vody po dobu nasákávání</t>
  </si>
  <si>
    <t>" změření úniku vody při zkoušce, vystavení zkušebního protokolu o tlakové zkoušce</t>
  </si>
  <si>
    <t>" vypuštění úseku a odstranění těsnících vaků</t>
  </si>
  <si>
    <t>R89802</t>
  </si>
  <si>
    <t>Kamerová prohlídka potrubí</t>
  </si>
  <si>
    <t>-90666462</t>
  </si>
  <si>
    <t>"Prohlídky kanalizace provést terénními vozy vybavenými nejmodernějšími kamerovými systémy</t>
  </si>
  <si>
    <t>"Součástí těchto systémů je barevná samohybná kamera s otočnou hlavou 360° a s možností měření spádu, kvality a délky kontrolovaného úseku kanalizace.</t>
  </si>
  <si>
    <t>"Čištění kanalizačních řadů se provádí pomocí tlakové vody</t>
  </si>
  <si>
    <t>" speciálními vozidly s vysokými výkony čerpadel na tlakovou vodu. Na tuto práci</t>
  </si>
  <si>
    <t>" jsou nejvhodnější tzv. recyklační vozy, které zároveň kanalizaci čistí tlakovou</t>
  </si>
  <si>
    <t>" vodou a zároveň odsávají pevné nečistoty z potrubí. Nečistoty smíchané s vodou</t>
  </si>
  <si>
    <t>" za pomoci recyklační jenotky oddělí a recyklovanou vodu opět použijí pro další</t>
  </si>
  <si>
    <t>" čištění.</t>
  </si>
  <si>
    <t>916111123</t>
  </si>
  <si>
    <t>Osazení obruby z drobných kostek s boční opěrou do lože z betonu prostého</t>
  </si>
  <si>
    <t>986402368</t>
  </si>
  <si>
    <t>916241213</t>
  </si>
  <si>
    <t>Osazení obrubníku kamenného stojatého s boční opěrou do lože z betonu prostého</t>
  </si>
  <si>
    <t>771997395</t>
  </si>
  <si>
    <t>919735123</t>
  </si>
  <si>
    <t>Řezání stávajícího betonového krytu hl do 150 mm</t>
  </si>
  <si>
    <t>-744326655</t>
  </si>
  <si>
    <t>0,70*8+1,20</t>
  </si>
  <si>
    <t>953312122-1</t>
  </si>
  <si>
    <t>Vložky z extrudovaných polystyrénových desek tl 20 mm</t>
  </si>
  <si>
    <t>-1773103041</t>
  </si>
  <si>
    <t>"osazení XPS desk tl. 10mm mezi hranou konstrukce podchodu a potrubí</t>
  </si>
  <si>
    <t>1,00*2,00*4</t>
  </si>
  <si>
    <t>977151121</t>
  </si>
  <si>
    <t>Jádrové vrty diamantovými korunkami do D 120 mm do stavebních materiálů</t>
  </si>
  <si>
    <t>243046648</t>
  </si>
  <si>
    <t>0,12*1</t>
  </si>
  <si>
    <t>0,10*2</t>
  </si>
  <si>
    <t>979024443</t>
  </si>
  <si>
    <t>Očištění vybouraných obrubníků a krajníků silničních</t>
  </si>
  <si>
    <t>-809666595</t>
  </si>
  <si>
    <t>979054442</t>
  </si>
  <si>
    <t>Očištění vybouraných z desek nebo dlaždic s původním spárováním z MC</t>
  </si>
  <si>
    <t>-843738845</t>
  </si>
  <si>
    <t>1,00*0,10*2</t>
  </si>
  <si>
    <t>-1189726418</t>
  </si>
  <si>
    <t>-327619645</t>
  </si>
  <si>
    <t>0,801*14 'Přepočtené koeficientem množství</t>
  </si>
  <si>
    <t>997013801</t>
  </si>
  <si>
    <t>-241815064</t>
  </si>
  <si>
    <t>-216873247</t>
  </si>
  <si>
    <t>998276101</t>
  </si>
  <si>
    <t>Přesun hmot pro trubní vedení z trub z plastických hmot otevřený výkop</t>
  </si>
  <si>
    <t>1377412782</t>
  </si>
  <si>
    <t>721241102-1</t>
  </si>
  <si>
    <t>Lapač střešních splavenin z litiny DN 100</t>
  </si>
  <si>
    <t>-404078377</t>
  </si>
  <si>
    <t>VON - Vedlejší a ostatní rozpočtové náklady</t>
  </si>
  <si>
    <t>VRN - Vedlejší a ostatní rozpočtové náklady</t>
  </si>
  <si>
    <t xml:space="preserve">    0 - Vedlejší rozpočtové náklady</t>
  </si>
  <si>
    <t xml:space="preserve">    OST - Ostatní</t>
  </si>
  <si>
    <t>VRN</t>
  </si>
  <si>
    <t>Vedlejší rozpočtové náklady</t>
  </si>
  <si>
    <t>R001</t>
  </si>
  <si>
    <t>Vybudování, provoz a likvidace zařízení staveniště</t>
  </si>
  <si>
    <t>-1940694625</t>
  </si>
  <si>
    <t>"Sociální objekty:Převlékárny, sociální objekty, kancelář pro stavbyvedoucího a mistra, mobilní WC na stavbě - pronájem apod."</t>
  </si>
  <si>
    <t>"Provozní objekty: Kryté plechové sklady, volné sklady, zpevněné plochy, skládky materiálu (kámen, štěrk, prefa díly) mezideponie zeminy apod."</t>
  </si>
  <si>
    <t>"vč. případých poplatků za zábor plochy pro ZS.</t>
  </si>
  <si>
    <t>"Napojení zařízení staveniště na elektrickou energii, příp. jiná média"</t>
  </si>
  <si>
    <t>"Trvalé osvětlení vnitřních částí podchodu po dobu trvání stavebních prací.</t>
  </si>
  <si>
    <t>"Oplocení staveniště po dobu realizace stavby vč. výstražných tabulek, noční výstražné osvětlení staveniště."</t>
  </si>
  <si>
    <t>"Případné zajištění pracoviště v zimních měsících (využití naftových přímotopů apod.).</t>
  </si>
  <si>
    <t>R003</t>
  </si>
  <si>
    <t>Vytýčení stávajících podzemních vedení</t>
  </si>
  <si>
    <t>512</t>
  </si>
  <si>
    <t>263990174</t>
  </si>
  <si>
    <t>"Vytýčení stávajících podzemních sítí (poloha a hloubka) ručně kopanými sondami v místě křížení se stavbou,</t>
  </si>
  <si>
    <t>"vč. příplatku za provedení sondy v blízkosti podzemního vedení</t>
  </si>
  <si>
    <t>R004</t>
  </si>
  <si>
    <t xml:space="preserve">Dočasné dopravní značení </t>
  </si>
  <si>
    <t>-1127128318</t>
  </si>
  <si>
    <t>"Zřízení a instalace dočasné dopravní značení vč. případné aktualizace a projednání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</si>
  <si>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</si>
  <si>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stavu</t>
  </si>
  <si>
    <t>R005</t>
  </si>
  <si>
    <t>Informační tabule o probíhající stavbě</t>
  </si>
  <si>
    <t>-2121619641</t>
  </si>
  <si>
    <t>"Zřízení, instalace a ukotvení informační tabule s informacemi o konkrétní stavbě; vč. následné likvidace"</t>
  </si>
  <si>
    <t>R006</t>
  </si>
  <si>
    <t>Geodetické práce (před zahájením stavby, v jejím průběhu, po dokončení stavby)</t>
  </si>
  <si>
    <t>-54639913</t>
  </si>
  <si>
    <t>"Geodetické zaměření místa stavby, vč. zákresu tras a objektů.</t>
  </si>
  <si>
    <t>"Předmětem je zaměření veškerých nadzemních i podzemních objektů, trubních vedení a elektro rozvodů.</t>
  </si>
  <si>
    <t>"Dokumentace zaměření místa stavby bude ověřena odpovědným geodetem.</t>
  </si>
  <si>
    <t>"Dokumentace bude vyhotovena 2x v tištěné verzi a 2x v digitální verzi na CD.</t>
  </si>
  <si>
    <t>R008</t>
  </si>
  <si>
    <t>Provizorní ohrazení staveniště, přechody pro chodce, přejezdy pro vozidla vč. následné likvidace</t>
  </si>
  <si>
    <t>943408631</t>
  </si>
  <si>
    <t>"Zřízení, instalace a ukotvení provizorních ohrazení výkopů vč. následné likvidace"</t>
  </si>
  <si>
    <t>"Zřízení, instalace a následná likvidace provizorních přechodů pro pěší a dočasných přejezdů pro vozidla"</t>
  </si>
  <si>
    <t>R014</t>
  </si>
  <si>
    <t>Ochrana zeleně, stromů, keřů proti poškození na území dotčeném stavbou</t>
  </si>
  <si>
    <t>1472612418</t>
  </si>
  <si>
    <t>"ochrana kmenů, kořenů, větví stromů, porostů jutou, deskovým obložením př. oplocenkou</t>
  </si>
  <si>
    <t>"zřízení, odstranění</t>
  </si>
  <si>
    <t>R020</t>
  </si>
  <si>
    <t>Dočasné zajištění kabelů ve výkopu, dočasné zajištění potrubí ve výkopu vč. předání sítí správcům</t>
  </si>
  <si>
    <t>2052533602</t>
  </si>
  <si>
    <t>"Zhotovitel zajistí ochranu a zajištění stávajících nebo nových kabelů a potrubí ve výkopu, proti jejich poškození nebo odcizení</t>
  </si>
  <si>
    <t>"vč. kontroly správcem o jejich zpětném zásypu vč. písemného dokladu</t>
  </si>
  <si>
    <t>R021</t>
  </si>
  <si>
    <t>Provozní vlivy v návaznosti na stávající komunikace, pozemky a objekty</t>
  </si>
  <si>
    <t>212879599</t>
  </si>
  <si>
    <t>"Náklady způsobené provozními vlivy vyjadřují ztížené provádění stavebních a montážních prací způsobené provozem na veřejném prostranství</t>
  </si>
  <si>
    <t>"a nelze jej v průběhu stavby vyloučit.</t>
  </si>
  <si>
    <t>OST</t>
  </si>
  <si>
    <t>Ostatní</t>
  </si>
  <si>
    <t>R002</t>
  </si>
  <si>
    <t>Ověření hloubek napojovacích míst před zahájením prací</t>
  </si>
  <si>
    <t>269260232</t>
  </si>
  <si>
    <t>"Ověření hloubek napojovacích míst v terénu před zahájením prací ručně kopanými sondami"</t>
  </si>
  <si>
    <t>R007</t>
  </si>
  <si>
    <t>Zkoušky hutnění statické, dynamické; (v průběhu celé stavby dle PD)</t>
  </si>
  <si>
    <t>-1672545713</t>
  </si>
  <si>
    <t>"Zajištění zkoušek hutnění dle PD specializovanou firmou včetně vypracování zprávy autorizovaným geologem"</t>
  </si>
  <si>
    <t>"dozor projektanta při provádění měření únosnosti pomocí statických zatěžkávacích zkoušek</t>
  </si>
  <si>
    <t>R012</t>
  </si>
  <si>
    <t>Zajištění BOZP na stavbě</t>
  </si>
  <si>
    <t>-1160911839</t>
  </si>
  <si>
    <t>"BOZP na stavbě, používání OOP s přihlédnutím k místním podmínkám na staveništi a požadavkům dotčených orgánů BP</t>
  </si>
  <si>
    <t>"Zajištění bezpečnosti práce na staveništi vč. provádění průběžných kontrol v rámci systému BOZP"</t>
  </si>
  <si>
    <t>R013</t>
  </si>
  <si>
    <t>Fotodokumentace realizace stavby</t>
  </si>
  <si>
    <t>-1822723361</t>
  </si>
  <si>
    <t>"Zhotovitel bude pravidelně fotograficky dokumentovat postup prací, každou změnu a každý vyvstalý problém."</t>
  </si>
  <si>
    <t>"Zhotovitel bude vždy schopen tyto materiály předat v digitální podobě investrorovi stavby, technickému dozoru apod. "</t>
  </si>
  <si>
    <t>R018</t>
  </si>
  <si>
    <t>Aktualizace vyjádření správců inženýrských sítí</t>
  </si>
  <si>
    <t>-122274930</t>
  </si>
  <si>
    <t>"Zhotovitel zajistí aktualizaci vyjádření majitelů všech stávajících inženýrských sítí"</t>
  </si>
  <si>
    <t>R022</t>
  </si>
  <si>
    <t>Zpětné předání sítí správcům</t>
  </si>
  <si>
    <t>-1232340783</t>
  </si>
  <si>
    <t xml:space="preserve">"Zhotovitel zajistí veškeré předávací dokumenty od příslušných správců sítí, již se stavba týká" </t>
  </si>
  <si>
    <t>R024</t>
  </si>
  <si>
    <t>Kompletační činnost a příprava k odevzdání stavby zadavateli</t>
  </si>
  <si>
    <t>-1957942298</t>
  </si>
  <si>
    <t>"Zajištění a shromáždění všech dokladů potřebných k zahájení stavby, k vlastní realizaci stavby a ukončení stavby"</t>
  </si>
  <si>
    <t>"příprava shromáždění dokladů ke kolaudaci stavby a k předání stavby zadavateli"</t>
  </si>
  <si>
    <t>"Předávací dokumentace technologie včetně atestů, prohlášení o shodě, provozně manipulačních předpisů a dalších dokladů potřebných pro kolaudaci díla</t>
  </si>
  <si>
    <t>R057</t>
  </si>
  <si>
    <t>Čištění komunikace</t>
  </si>
  <si>
    <t>1024</t>
  </si>
  <si>
    <t>-1180078318</t>
  </si>
  <si>
    <t>" čištění komunikace znečištěné v průběhu výstavby pojezdem vozidel stavby</t>
  </si>
  <si>
    <t>"čištění vozidel stavby před jejich výjezdem</t>
  </si>
  <si>
    <t>R058</t>
  </si>
  <si>
    <t>Koordinační činnost zhotovitele</t>
  </si>
  <si>
    <t>914287610</t>
  </si>
  <si>
    <t>"koordinace stavby generálního zhotovitele se všemi dodavateli stavby</t>
  </si>
  <si>
    <t>R065</t>
  </si>
  <si>
    <t>Dílenská, dodavatelská dokumentace stavby</t>
  </si>
  <si>
    <t>-433885837</t>
  </si>
  <si>
    <t>R068</t>
  </si>
  <si>
    <t>Vypracování dokumentace skutečného provedení stavby</t>
  </si>
  <si>
    <t>-937631993</t>
  </si>
  <si>
    <t>"Dokumentace skutečného provedení stavby 2x v tištěné verzi a 2x v digitální verzi na CD"</t>
  </si>
  <si>
    <t>"Dokumentace skutečného provedení stavby bude ověřena odpovědným geodetem"</t>
  </si>
  <si>
    <t>R069</t>
  </si>
  <si>
    <t>Dodatečný stavebně technický průzkum</t>
  </si>
  <si>
    <t>-750858749</t>
  </si>
  <si>
    <t>"viz. TZ SO 601.1 Architektonicko-stavební a stavebně konstrukční řešení</t>
  </si>
  <si>
    <t>"Dodatečný stavebně tech. průzkum bude proveden po odhalení stávajících betonových líců monolitické konstrukce podchodu.</t>
  </si>
  <si>
    <t>R113</t>
  </si>
  <si>
    <t>Vyřízení záborů veřejných prostranství, prokopávek a ostatních povolení vč. úhrady veškerých poplatků</t>
  </si>
  <si>
    <t>-1218838401</t>
  </si>
  <si>
    <t>F.1  SOUPIS PRACÍ, DODÁVEK A SLUŽEB</t>
  </si>
  <si>
    <t>S VÝKAZEM VÝMĚR</t>
  </si>
  <si>
    <t>revize c</t>
  </si>
  <si>
    <t>Stavebník:</t>
  </si>
  <si>
    <t>SMO - městský obvod Ostrava - Jih</t>
  </si>
  <si>
    <t>Název stavby:</t>
  </si>
  <si>
    <t>Rekonstrukce podchodu pod ul. Horní,</t>
  </si>
  <si>
    <t>náměstí Ostrava - Jih</t>
  </si>
  <si>
    <t>Stupeň:</t>
  </si>
  <si>
    <t>DSP + DPS</t>
  </si>
  <si>
    <t>Vypracoval:</t>
  </si>
  <si>
    <t>Miroslava Morská</t>
  </si>
  <si>
    <t>Schválil:</t>
  </si>
  <si>
    <t>Zdeněk Rumpala</t>
  </si>
  <si>
    <t xml:space="preserve">HIP: </t>
  </si>
  <si>
    <t>Ing. Tomáš Kuzník</t>
  </si>
  <si>
    <t>Číslo zakázky:</t>
  </si>
  <si>
    <t>zpracováno v CÚ ÚRS 2019/I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</si>
</sst>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/yyyy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Trebuchet MS"/>
      <family val="2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4" fillId="0" borderId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1" fillId="0" borderId="0" xfId="2" applyFont="1" applyAlignment="1">
      <alignment horizontal="center"/>
    </xf>
    <xf numFmtId="0" fontId="40" fillId="0" borderId="0" xfId="2"/>
    <xf numFmtId="0" fontId="41" fillId="0" borderId="0" xfId="2" applyFont="1"/>
    <xf numFmtId="0" fontId="43" fillId="0" borderId="0" xfId="2" applyFont="1"/>
    <xf numFmtId="0" fontId="45" fillId="0" borderId="0" xfId="3" applyFont="1" applyAlignment="1">
      <alignment wrapText="1"/>
    </xf>
    <xf numFmtId="0" fontId="46" fillId="0" borderId="0" xfId="3" applyFont="1"/>
    <xf numFmtId="0" fontId="47" fillId="0" borderId="0" xfId="2" applyFont="1"/>
    <xf numFmtId="168" fontId="47" fillId="0" borderId="0" xfId="2" applyNumberFormat="1" applyFont="1" applyAlignment="1">
      <alignment horizontal="left"/>
    </xf>
    <xf numFmtId="14" fontId="47" fillId="0" borderId="0" xfId="2" applyNumberFormat="1" applyFont="1" applyAlignment="1">
      <alignment horizontal="left"/>
    </xf>
    <xf numFmtId="3" fontId="47" fillId="0" borderId="0" xfId="2" applyNumberFormat="1" applyFont="1" applyAlignment="1">
      <alignment horizontal="left"/>
    </xf>
    <xf numFmtId="0" fontId="42" fillId="0" borderId="0" xfId="2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0" xfId="0" applyFont="1" applyAlignment="1">
      <alignment horizontal="left" vertical="center"/>
    </xf>
  </cellXfs>
  <cellStyles count="4">
    <cellStyle name="Hypertextový odkaz" xfId="1" builtinId="8"/>
    <cellStyle name="Normální" xfId="0" builtinId="0" customBuiltin="1"/>
    <cellStyle name="Normální 2" xfId="3" xr:uid="{B7181D9B-8464-4C9A-BC0B-C62A1ADFA768}"/>
    <cellStyle name="normální_ROZPOČET - VZOR" xfId="2" xr:uid="{3084500B-29F4-4773-BE63-BB1DBA72E14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396240</xdr:colOff>
      <xdr:row>36</xdr:row>
      <xdr:rowOff>99060</xdr:rowOff>
    </xdr:from>
    <xdr:to>
      <xdr:col>6</xdr:col>
      <xdr:colOff>45720</xdr:colOff>
      <xdr:row>38</xdr:row>
      <xdr:rowOff>160020</xdr:rowOff>
    </xdr:to>
    <xdr:pic>
      <xdr:nvPicPr>
        <xdr:cNvPr id="2" name="Obrázek 1" descr="C:\Users\jakub.abrle\Desktop\podpis.jpg">
          <a:extLst>
            <a:ext uri="{FF2B5EF4-FFF2-40B4-BE49-F238E27FC236}">
              <a16:creationId xmlns:a16="http://schemas.microsoft.com/office/drawing/2014/main" id="{078B5E0A-88EB-466A-8E88-3C01C8C24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139940"/>
          <a:ext cx="79248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117D6-33E1-4516-917A-099A00A4F123}">
  <dimension ref="A1:J50"/>
  <sheetViews>
    <sheetView tabSelected="1" topLeftCell="A34" workbookViewId="0">
      <selection activeCell="I35" sqref="I35"/>
    </sheetView>
  </sheetViews>
  <sheetFormatPr defaultColWidth="0" defaultRowHeight="13.2"/>
  <cols>
    <col min="1" max="1" width="9.42578125" style="238" customWidth="1"/>
    <col min="2" max="2" width="10.7109375" style="238" customWidth="1"/>
    <col min="3" max="3" width="13.140625" style="238" customWidth="1"/>
    <col min="4" max="4" width="16.42578125" style="238" customWidth="1"/>
    <col min="5" max="8" width="10.7109375" style="238" customWidth="1"/>
    <col min="9" max="9" width="12.85546875" style="238" customWidth="1"/>
    <col min="10" max="10" width="10.7109375" style="238" customWidth="1"/>
    <col min="11" max="256" width="0" style="238" hidden="1"/>
    <col min="257" max="257" width="9.42578125" style="238" customWidth="1"/>
    <col min="258" max="258" width="10.7109375" style="238" customWidth="1"/>
    <col min="259" max="259" width="13.140625" style="238" customWidth="1"/>
    <col min="260" max="260" width="16.42578125" style="238" customWidth="1"/>
    <col min="261" max="264" width="10.7109375" style="238" customWidth="1"/>
    <col min="265" max="265" width="12.85546875" style="238" customWidth="1"/>
    <col min="266" max="266" width="10.7109375" style="238" customWidth="1"/>
    <col min="267" max="512" width="0" style="238" hidden="1"/>
    <col min="513" max="513" width="9.42578125" style="238" customWidth="1"/>
    <col min="514" max="514" width="10.7109375" style="238" customWidth="1"/>
    <col min="515" max="515" width="13.140625" style="238" customWidth="1"/>
    <col min="516" max="516" width="16.42578125" style="238" customWidth="1"/>
    <col min="517" max="520" width="10.7109375" style="238" customWidth="1"/>
    <col min="521" max="521" width="12.85546875" style="238" customWidth="1"/>
    <col min="522" max="522" width="10.7109375" style="238" customWidth="1"/>
    <col min="523" max="768" width="0" style="238" hidden="1"/>
    <col min="769" max="769" width="9.42578125" style="238" customWidth="1"/>
    <col min="770" max="770" width="10.7109375" style="238" customWidth="1"/>
    <col min="771" max="771" width="13.140625" style="238" customWidth="1"/>
    <col min="772" max="772" width="16.42578125" style="238" customWidth="1"/>
    <col min="773" max="776" width="10.7109375" style="238" customWidth="1"/>
    <col min="777" max="777" width="12.85546875" style="238" customWidth="1"/>
    <col min="778" max="778" width="10.7109375" style="238" customWidth="1"/>
    <col min="779" max="1024" width="0" style="238" hidden="1"/>
    <col min="1025" max="1025" width="9.42578125" style="238" customWidth="1"/>
    <col min="1026" max="1026" width="10.7109375" style="238" customWidth="1"/>
    <col min="1027" max="1027" width="13.140625" style="238" customWidth="1"/>
    <col min="1028" max="1028" width="16.42578125" style="238" customWidth="1"/>
    <col min="1029" max="1032" width="10.7109375" style="238" customWidth="1"/>
    <col min="1033" max="1033" width="12.85546875" style="238" customWidth="1"/>
    <col min="1034" max="1034" width="10.7109375" style="238" customWidth="1"/>
    <col min="1035" max="1280" width="0" style="238" hidden="1"/>
    <col min="1281" max="1281" width="9.42578125" style="238" customWidth="1"/>
    <col min="1282" max="1282" width="10.7109375" style="238" customWidth="1"/>
    <col min="1283" max="1283" width="13.140625" style="238" customWidth="1"/>
    <col min="1284" max="1284" width="16.42578125" style="238" customWidth="1"/>
    <col min="1285" max="1288" width="10.7109375" style="238" customWidth="1"/>
    <col min="1289" max="1289" width="12.85546875" style="238" customWidth="1"/>
    <col min="1290" max="1290" width="10.7109375" style="238" customWidth="1"/>
    <col min="1291" max="1536" width="0" style="238" hidden="1"/>
    <col min="1537" max="1537" width="9.42578125" style="238" customWidth="1"/>
    <col min="1538" max="1538" width="10.7109375" style="238" customWidth="1"/>
    <col min="1539" max="1539" width="13.140625" style="238" customWidth="1"/>
    <col min="1540" max="1540" width="16.42578125" style="238" customWidth="1"/>
    <col min="1541" max="1544" width="10.7109375" style="238" customWidth="1"/>
    <col min="1545" max="1545" width="12.85546875" style="238" customWidth="1"/>
    <col min="1546" max="1546" width="10.7109375" style="238" customWidth="1"/>
    <col min="1547" max="1792" width="0" style="238" hidden="1"/>
    <col min="1793" max="1793" width="9.42578125" style="238" customWidth="1"/>
    <col min="1794" max="1794" width="10.7109375" style="238" customWidth="1"/>
    <col min="1795" max="1795" width="13.140625" style="238" customWidth="1"/>
    <col min="1796" max="1796" width="16.42578125" style="238" customWidth="1"/>
    <col min="1797" max="1800" width="10.7109375" style="238" customWidth="1"/>
    <col min="1801" max="1801" width="12.85546875" style="238" customWidth="1"/>
    <col min="1802" max="1802" width="10.7109375" style="238" customWidth="1"/>
    <col min="1803" max="2048" width="0" style="238" hidden="1"/>
    <col min="2049" max="2049" width="9.42578125" style="238" customWidth="1"/>
    <col min="2050" max="2050" width="10.7109375" style="238" customWidth="1"/>
    <col min="2051" max="2051" width="13.140625" style="238" customWidth="1"/>
    <col min="2052" max="2052" width="16.42578125" style="238" customWidth="1"/>
    <col min="2053" max="2056" width="10.7109375" style="238" customWidth="1"/>
    <col min="2057" max="2057" width="12.85546875" style="238" customWidth="1"/>
    <col min="2058" max="2058" width="10.7109375" style="238" customWidth="1"/>
    <col min="2059" max="2304" width="0" style="238" hidden="1"/>
    <col min="2305" max="2305" width="9.42578125" style="238" customWidth="1"/>
    <col min="2306" max="2306" width="10.7109375" style="238" customWidth="1"/>
    <col min="2307" max="2307" width="13.140625" style="238" customWidth="1"/>
    <col min="2308" max="2308" width="16.42578125" style="238" customWidth="1"/>
    <col min="2309" max="2312" width="10.7109375" style="238" customWidth="1"/>
    <col min="2313" max="2313" width="12.85546875" style="238" customWidth="1"/>
    <col min="2314" max="2314" width="10.7109375" style="238" customWidth="1"/>
    <col min="2315" max="2560" width="0" style="238" hidden="1"/>
    <col min="2561" max="2561" width="9.42578125" style="238" customWidth="1"/>
    <col min="2562" max="2562" width="10.7109375" style="238" customWidth="1"/>
    <col min="2563" max="2563" width="13.140625" style="238" customWidth="1"/>
    <col min="2564" max="2564" width="16.42578125" style="238" customWidth="1"/>
    <col min="2565" max="2568" width="10.7109375" style="238" customWidth="1"/>
    <col min="2569" max="2569" width="12.85546875" style="238" customWidth="1"/>
    <col min="2570" max="2570" width="10.7109375" style="238" customWidth="1"/>
    <col min="2571" max="2816" width="0" style="238" hidden="1"/>
    <col min="2817" max="2817" width="9.42578125" style="238" customWidth="1"/>
    <col min="2818" max="2818" width="10.7109375" style="238" customWidth="1"/>
    <col min="2819" max="2819" width="13.140625" style="238" customWidth="1"/>
    <col min="2820" max="2820" width="16.42578125" style="238" customWidth="1"/>
    <col min="2821" max="2824" width="10.7109375" style="238" customWidth="1"/>
    <col min="2825" max="2825" width="12.85546875" style="238" customWidth="1"/>
    <col min="2826" max="2826" width="10.7109375" style="238" customWidth="1"/>
    <col min="2827" max="3072" width="0" style="238" hidden="1"/>
    <col min="3073" max="3073" width="9.42578125" style="238" customWidth="1"/>
    <col min="3074" max="3074" width="10.7109375" style="238" customWidth="1"/>
    <col min="3075" max="3075" width="13.140625" style="238" customWidth="1"/>
    <col min="3076" max="3076" width="16.42578125" style="238" customWidth="1"/>
    <col min="3077" max="3080" width="10.7109375" style="238" customWidth="1"/>
    <col min="3081" max="3081" width="12.85546875" style="238" customWidth="1"/>
    <col min="3082" max="3082" width="10.7109375" style="238" customWidth="1"/>
    <col min="3083" max="3328" width="0" style="238" hidden="1"/>
    <col min="3329" max="3329" width="9.42578125" style="238" customWidth="1"/>
    <col min="3330" max="3330" width="10.7109375" style="238" customWidth="1"/>
    <col min="3331" max="3331" width="13.140625" style="238" customWidth="1"/>
    <col min="3332" max="3332" width="16.42578125" style="238" customWidth="1"/>
    <col min="3333" max="3336" width="10.7109375" style="238" customWidth="1"/>
    <col min="3337" max="3337" width="12.85546875" style="238" customWidth="1"/>
    <col min="3338" max="3338" width="10.7109375" style="238" customWidth="1"/>
    <col min="3339" max="3584" width="0" style="238" hidden="1"/>
    <col min="3585" max="3585" width="9.42578125" style="238" customWidth="1"/>
    <col min="3586" max="3586" width="10.7109375" style="238" customWidth="1"/>
    <col min="3587" max="3587" width="13.140625" style="238" customWidth="1"/>
    <col min="3588" max="3588" width="16.42578125" style="238" customWidth="1"/>
    <col min="3589" max="3592" width="10.7109375" style="238" customWidth="1"/>
    <col min="3593" max="3593" width="12.85546875" style="238" customWidth="1"/>
    <col min="3594" max="3594" width="10.7109375" style="238" customWidth="1"/>
    <col min="3595" max="3840" width="0" style="238" hidden="1"/>
    <col min="3841" max="3841" width="9.42578125" style="238" customWidth="1"/>
    <col min="3842" max="3842" width="10.7109375" style="238" customWidth="1"/>
    <col min="3843" max="3843" width="13.140625" style="238" customWidth="1"/>
    <col min="3844" max="3844" width="16.42578125" style="238" customWidth="1"/>
    <col min="3845" max="3848" width="10.7109375" style="238" customWidth="1"/>
    <col min="3849" max="3849" width="12.85546875" style="238" customWidth="1"/>
    <col min="3850" max="3850" width="10.7109375" style="238" customWidth="1"/>
    <col min="3851" max="4096" width="0" style="238" hidden="1"/>
    <col min="4097" max="4097" width="9.42578125" style="238" customWidth="1"/>
    <col min="4098" max="4098" width="10.7109375" style="238" customWidth="1"/>
    <col min="4099" max="4099" width="13.140625" style="238" customWidth="1"/>
    <col min="4100" max="4100" width="16.42578125" style="238" customWidth="1"/>
    <col min="4101" max="4104" width="10.7109375" style="238" customWidth="1"/>
    <col min="4105" max="4105" width="12.85546875" style="238" customWidth="1"/>
    <col min="4106" max="4106" width="10.7109375" style="238" customWidth="1"/>
    <col min="4107" max="4352" width="0" style="238" hidden="1"/>
    <col min="4353" max="4353" width="9.42578125" style="238" customWidth="1"/>
    <col min="4354" max="4354" width="10.7109375" style="238" customWidth="1"/>
    <col min="4355" max="4355" width="13.140625" style="238" customWidth="1"/>
    <col min="4356" max="4356" width="16.42578125" style="238" customWidth="1"/>
    <col min="4357" max="4360" width="10.7109375" style="238" customWidth="1"/>
    <col min="4361" max="4361" width="12.85546875" style="238" customWidth="1"/>
    <col min="4362" max="4362" width="10.7109375" style="238" customWidth="1"/>
    <col min="4363" max="4608" width="0" style="238" hidden="1"/>
    <col min="4609" max="4609" width="9.42578125" style="238" customWidth="1"/>
    <col min="4610" max="4610" width="10.7109375" style="238" customWidth="1"/>
    <col min="4611" max="4611" width="13.140625" style="238" customWidth="1"/>
    <col min="4612" max="4612" width="16.42578125" style="238" customWidth="1"/>
    <col min="4613" max="4616" width="10.7109375" style="238" customWidth="1"/>
    <col min="4617" max="4617" width="12.85546875" style="238" customWidth="1"/>
    <col min="4618" max="4618" width="10.7109375" style="238" customWidth="1"/>
    <col min="4619" max="4864" width="0" style="238" hidden="1"/>
    <col min="4865" max="4865" width="9.42578125" style="238" customWidth="1"/>
    <col min="4866" max="4866" width="10.7109375" style="238" customWidth="1"/>
    <col min="4867" max="4867" width="13.140625" style="238" customWidth="1"/>
    <col min="4868" max="4868" width="16.42578125" style="238" customWidth="1"/>
    <col min="4869" max="4872" width="10.7109375" style="238" customWidth="1"/>
    <col min="4873" max="4873" width="12.85546875" style="238" customWidth="1"/>
    <col min="4874" max="4874" width="10.7109375" style="238" customWidth="1"/>
    <col min="4875" max="5120" width="0" style="238" hidden="1"/>
    <col min="5121" max="5121" width="9.42578125" style="238" customWidth="1"/>
    <col min="5122" max="5122" width="10.7109375" style="238" customWidth="1"/>
    <col min="5123" max="5123" width="13.140625" style="238" customWidth="1"/>
    <col min="5124" max="5124" width="16.42578125" style="238" customWidth="1"/>
    <col min="5125" max="5128" width="10.7109375" style="238" customWidth="1"/>
    <col min="5129" max="5129" width="12.85546875" style="238" customWidth="1"/>
    <col min="5130" max="5130" width="10.7109375" style="238" customWidth="1"/>
    <col min="5131" max="5376" width="0" style="238" hidden="1"/>
    <col min="5377" max="5377" width="9.42578125" style="238" customWidth="1"/>
    <col min="5378" max="5378" width="10.7109375" style="238" customWidth="1"/>
    <col min="5379" max="5379" width="13.140625" style="238" customWidth="1"/>
    <col min="5380" max="5380" width="16.42578125" style="238" customWidth="1"/>
    <col min="5381" max="5384" width="10.7109375" style="238" customWidth="1"/>
    <col min="5385" max="5385" width="12.85546875" style="238" customWidth="1"/>
    <col min="5386" max="5386" width="10.7109375" style="238" customWidth="1"/>
    <col min="5387" max="5632" width="0" style="238" hidden="1"/>
    <col min="5633" max="5633" width="9.42578125" style="238" customWidth="1"/>
    <col min="5634" max="5634" width="10.7109375" style="238" customWidth="1"/>
    <col min="5635" max="5635" width="13.140625" style="238" customWidth="1"/>
    <col min="5636" max="5636" width="16.42578125" style="238" customWidth="1"/>
    <col min="5637" max="5640" width="10.7109375" style="238" customWidth="1"/>
    <col min="5641" max="5641" width="12.85546875" style="238" customWidth="1"/>
    <col min="5642" max="5642" width="10.7109375" style="238" customWidth="1"/>
    <col min="5643" max="5888" width="0" style="238" hidden="1"/>
    <col min="5889" max="5889" width="9.42578125" style="238" customWidth="1"/>
    <col min="5890" max="5890" width="10.7109375" style="238" customWidth="1"/>
    <col min="5891" max="5891" width="13.140625" style="238" customWidth="1"/>
    <col min="5892" max="5892" width="16.42578125" style="238" customWidth="1"/>
    <col min="5893" max="5896" width="10.7109375" style="238" customWidth="1"/>
    <col min="5897" max="5897" width="12.85546875" style="238" customWidth="1"/>
    <col min="5898" max="5898" width="10.7109375" style="238" customWidth="1"/>
    <col min="5899" max="6144" width="0" style="238" hidden="1"/>
    <col min="6145" max="6145" width="9.42578125" style="238" customWidth="1"/>
    <col min="6146" max="6146" width="10.7109375" style="238" customWidth="1"/>
    <col min="6147" max="6147" width="13.140625" style="238" customWidth="1"/>
    <col min="6148" max="6148" width="16.42578125" style="238" customWidth="1"/>
    <col min="6149" max="6152" width="10.7109375" style="238" customWidth="1"/>
    <col min="6153" max="6153" width="12.85546875" style="238" customWidth="1"/>
    <col min="6154" max="6154" width="10.7109375" style="238" customWidth="1"/>
    <col min="6155" max="6400" width="0" style="238" hidden="1"/>
    <col min="6401" max="6401" width="9.42578125" style="238" customWidth="1"/>
    <col min="6402" max="6402" width="10.7109375" style="238" customWidth="1"/>
    <col min="6403" max="6403" width="13.140625" style="238" customWidth="1"/>
    <col min="6404" max="6404" width="16.42578125" style="238" customWidth="1"/>
    <col min="6405" max="6408" width="10.7109375" style="238" customWidth="1"/>
    <col min="6409" max="6409" width="12.85546875" style="238" customWidth="1"/>
    <col min="6410" max="6410" width="10.7109375" style="238" customWidth="1"/>
    <col min="6411" max="6656" width="0" style="238" hidden="1"/>
    <col min="6657" max="6657" width="9.42578125" style="238" customWidth="1"/>
    <col min="6658" max="6658" width="10.7109375" style="238" customWidth="1"/>
    <col min="6659" max="6659" width="13.140625" style="238" customWidth="1"/>
    <col min="6660" max="6660" width="16.42578125" style="238" customWidth="1"/>
    <col min="6661" max="6664" width="10.7109375" style="238" customWidth="1"/>
    <col min="6665" max="6665" width="12.85546875" style="238" customWidth="1"/>
    <col min="6666" max="6666" width="10.7109375" style="238" customWidth="1"/>
    <col min="6667" max="6912" width="0" style="238" hidden="1"/>
    <col min="6913" max="6913" width="9.42578125" style="238" customWidth="1"/>
    <col min="6914" max="6914" width="10.7109375" style="238" customWidth="1"/>
    <col min="6915" max="6915" width="13.140625" style="238" customWidth="1"/>
    <col min="6916" max="6916" width="16.42578125" style="238" customWidth="1"/>
    <col min="6917" max="6920" width="10.7109375" style="238" customWidth="1"/>
    <col min="6921" max="6921" width="12.85546875" style="238" customWidth="1"/>
    <col min="6922" max="6922" width="10.7109375" style="238" customWidth="1"/>
    <col min="6923" max="7168" width="0" style="238" hidden="1"/>
    <col min="7169" max="7169" width="9.42578125" style="238" customWidth="1"/>
    <col min="7170" max="7170" width="10.7109375" style="238" customWidth="1"/>
    <col min="7171" max="7171" width="13.140625" style="238" customWidth="1"/>
    <col min="7172" max="7172" width="16.42578125" style="238" customWidth="1"/>
    <col min="7173" max="7176" width="10.7109375" style="238" customWidth="1"/>
    <col min="7177" max="7177" width="12.85546875" style="238" customWidth="1"/>
    <col min="7178" max="7178" width="10.7109375" style="238" customWidth="1"/>
    <col min="7179" max="7424" width="0" style="238" hidden="1"/>
    <col min="7425" max="7425" width="9.42578125" style="238" customWidth="1"/>
    <col min="7426" max="7426" width="10.7109375" style="238" customWidth="1"/>
    <col min="7427" max="7427" width="13.140625" style="238" customWidth="1"/>
    <col min="7428" max="7428" width="16.42578125" style="238" customWidth="1"/>
    <col min="7429" max="7432" width="10.7109375" style="238" customWidth="1"/>
    <col min="7433" max="7433" width="12.85546875" style="238" customWidth="1"/>
    <col min="7434" max="7434" width="10.7109375" style="238" customWidth="1"/>
    <col min="7435" max="7680" width="0" style="238" hidden="1"/>
    <col min="7681" max="7681" width="9.42578125" style="238" customWidth="1"/>
    <col min="7682" max="7682" width="10.7109375" style="238" customWidth="1"/>
    <col min="7683" max="7683" width="13.140625" style="238" customWidth="1"/>
    <col min="7684" max="7684" width="16.42578125" style="238" customWidth="1"/>
    <col min="7685" max="7688" width="10.7109375" style="238" customWidth="1"/>
    <col min="7689" max="7689" width="12.85546875" style="238" customWidth="1"/>
    <col min="7690" max="7690" width="10.7109375" style="238" customWidth="1"/>
    <col min="7691" max="7936" width="0" style="238" hidden="1"/>
    <col min="7937" max="7937" width="9.42578125" style="238" customWidth="1"/>
    <col min="7938" max="7938" width="10.7109375" style="238" customWidth="1"/>
    <col min="7939" max="7939" width="13.140625" style="238" customWidth="1"/>
    <col min="7940" max="7940" width="16.42578125" style="238" customWidth="1"/>
    <col min="7941" max="7944" width="10.7109375" style="238" customWidth="1"/>
    <col min="7945" max="7945" width="12.85546875" style="238" customWidth="1"/>
    <col min="7946" max="7946" width="10.7109375" style="238" customWidth="1"/>
    <col min="7947" max="8192" width="0" style="238" hidden="1"/>
    <col min="8193" max="8193" width="9.42578125" style="238" customWidth="1"/>
    <col min="8194" max="8194" width="10.7109375" style="238" customWidth="1"/>
    <col min="8195" max="8195" width="13.140625" style="238" customWidth="1"/>
    <col min="8196" max="8196" width="16.42578125" style="238" customWidth="1"/>
    <col min="8197" max="8200" width="10.7109375" style="238" customWidth="1"/>
    <col min="8201" max="8201" width="12.85546875" style="238" customWidth="1"/>
    <col min="8202" max="8202" width="10.7109375" style="238" customWidth="1"/>
    <col min="8203" max="8448" width="0" style="238" hidden="1"/>
    <col min="8449" max="8449" width="9.42578125" style="238" customWidth="1"/>
    <col min="8450" max="8450" width="10.7109375" style="238" customWidth="1"/>
    <col min="8451" max="8451" width="13.140625" style="238" customWidth="1"/>
    <col min="8452" max="8452" width="16.42578125" style="238" customWidth="1"/>
    <col min="8453" max="8456" width="10.7109375" style="238" customWidth="1"/>
    <col min="8457" max="8457" width="12.85546875" style="238" customWidth="1"/>
    <col min="8458" max="8458" width="10.7109375" style="238" customWidth="1"/>
    <col min="8459" max="8704" width="0" style="238" hidden="1"/>
    <col min="8705" max="8705" width="9.42578125" style="238" customWidth="1"/>
    <col min="8706" max="8706" width="10.7109375" style="238" customWidth="1"/>
    <col min="8707" max="8707" width="13.140625" style="238" customWidth="1"/>
    <col min="8708" max="8708" width="16.42578125" style="238" customWidth="1"/>
    <col min="8709" max="8712" width="10.7109375" style="238" customWidth="1"/>
    <col min="8713" max="8713" width="12.85546875" style="238" customWidth="1"/>
    <col min="8714" max="8714" width="10.7109375" style="238" customWidth="1"/>
    <col min="8715" max="8960" width="0" style="238" hidden="1"/>
    <col min="8961" max="8961" width="9.42578125" style="238" customWidth="1"/>
    <col min="8962" max="8962" width="10.7109375" style="238" customWidth="1"/>
    <col min="8963" max="8963" width="13.140625" style="238" customWidth="1"/>
    <col min="8964" max="8964" width="16.42578125" style="238" customWidth="1"/>
    <col min="8965" max="8968" width="10.7109375" style="238" customWidth="1"/>
    <col min="8969" max="8969" width="12.85546875" style="238" customWidth="1"/>
    <col min="8970" max="8970" width="10.7109375" style="238" customWidth="1"/>
    <col min="8971" max="9216" width="0" style="238" hidden="1"/>
    <col min="9217" max="9217" width="9.42578125" style="238" customWidth="1"/>
    <col min="9218" max="9218" width="10.7109375" style="238" customWidth="1"/>
    <col min="9219" max="9219" width="13.140625" style="238" customWidth="1"/>
    <col min="9220" max="9220" width="16.42578125" style="238" customWidth="1"/>
    <col min="9221" max="9224" width="10.7109375" style="238" customWidth="1"/>
    <col min="9225" max="9225" width="12.85546875" style="238" customWidth="1"/>
    <col min="9226" max="9226" width="10.7109375" style="238" customWidth="1"/>
    <col min="9227" max="9472" width="0" style="238" hidden="1"/>
    <col min="9473" max="9473" width="9.42578125" style="238" customWidth="1"/>
    <col min="9474" max="9474" width="10.7109375" style="238" customWidth="1"/>
    <col min="9475" max="9475" width="13.140625" style="238" customWidth="1"/>
    <col min="9476" max="9476" width="16.42578125" style="238" customWidth="1"/>
    <col min="9477" max="9480" width="10.7109375" style="238" customWidth="1"/>
    <col min="9481" max="9481" width="12.85546875" style="238" customWidth="1"/>
    <col min="9482" max="9482" width="10.7109375" style="238" customWidth="1"/>
    <col min="9483" max="9728" width="0" style="238" hidden="1"/>
    <col min="9729" max="9729" width="9.42578125" style="238" customWidth="1"/>
    <col min="9730" max="9730" width="10.7109375" style="238" customWidth="1"/>
    <col min="9731" max="9731" width="13.140625" style="238" customWidth="1"/>
    <col min="9732" max="9732" width="16.42578125" style="238" customWidth="1"/>
    <col min="9733" max="9736" width="10.7109375" style="238" customWidth="1"/>
    <col min="9737" max="9737" width="12.85546875" style="238" customWidth="1"/>
    <col min="9738" max="9738" width="10.7109375" style="238" customWidth="1"/>
    <col min="9739" max="9984" width="0" style="238" hidden="1"/>
    <col min="9985" max="9985" width="9.42578125" style="238" customWidth="1"/>
    <col min="9986" max="9986" width="10.7109375" style="238" customWidth="1"/>
    <col min="9987" max="9987" width="13.140625" style="238" customWidth="1"/>
    <col min="9988" max="9988" width="16.42578125" style="238" customWidth="1"/>
    <col min="9989" max="9992" width="10.7109375" style="238" customWidth="1"/>
    <col min="9993" max="9993" width="12.85546875" style="238" customWidth="1"/>
    <col min="9994" max="9994" width="10.7109375" style="238" customWidth="1"/>
    <col min="9995" max="10240" width="0" style="238" hidden="1"/>
    <col min="10241" max="10241" width="9.42578125" style="238" customWidth="1"/>
    <col min="10242" max="10242" width="10.7109375" style="238" customWidth="1"/>
    <col min="10243" max="10243" width="13.140625" style="238" customWidth="1"/>
    <col min="10244" max="10244" width="16.42578125" style="238" customWidth="1"/>
    <col min="10245" max="10248" width="10.7109375" style="238" customWidth="1"/>
    <col min="10249" max="10249" width="12.85546875" style="238" customWidth="1"/>
    <col min="10250" max="10250" width="10.7109375" style="238" customWidth="1"/>
    <col min="10251" max="10496" width="0" style="238" hidden="1"/>
    <col min="10497" max="10497" width="9.42578125" style="238" customWidth="1"/>
    <col min="10498" max="10498" width="10.7109375" style="238" customWidth="1"/>
    <col min="10499" max="10499" width="13.140625" style="238" customWidth="1"/>
    <col min="10500" max="10500" width="16.42578125" style="238" customWidth="1"/>
    <col min="10501" max="10504" width="10.7109375" style="238" customWidth="1"/>
    <col min="10505" max="10505" width="12.85546875" style="238" customWidth="1"/>
    <col min="10506" max="10506" width="10.7109375" style="238" customWidth="1"/>
    <col min="10507" max="10752" width="0" style="238" hidden="1"/>
    <col min="10753" max="10753" width="9.42578125" style="238" customWidth="1"/>
    <col min="10754" max="10754" width="10.7109375" style="238" customWidth="1"/>
    <col min="10755" max="10755" width="13.140625" style="238" customWidth="1"/>
    <col min="10756" max="10756" width="16.42578125" style="238" customWidth="1"/>
    <col min="10757" max="10760" width="10.7109375" style="238" customWidth="1"/>
    <col min="10761" max="10761" width="12.85546875" style="238" customWidth="1"/>
    <col min="10762" max="10762" width="10.7109375" style="238" customWidth="1"/>
    <col min="10763" max="11008" width="0" style="238" hidden="1"/>
    <col min="11009" max="11009" width="9.42578125" style="238" customWidth="1"/>
    <col min="11010" max="11010" width="10.7109375" style="238" customWidth="1"/>
    <col min="11011" max="11011" width="13.140625" style="238" customWidth="1"/>
    <col min="11012" max="11012" width="16.42578125" style="238" customWidth="1"/>
    <col min="11013" max="11016" width="10.7109375" style="238" customWidth="1"/>
    <col min="11017" max="11017" width="12.85546875" style="238" customWidth="1"/>
    <col min="11018" max="11018" width="10.7109375" style="238" customWidth="1"/>
    <col min="11019" max="11264" width="0" style="238" hidden="1"/>
    <col min="11265" max="11265" width="9.42578125" style="238" customWidth="1"/>
    <col min="11266" max="11266" width="10.7109375" style="238" customWidth="1"/>
    <col min="11267" max="11267" width="13.140625" style="238" customWidth="1"/>
    <col min="11268" max="11268" width="16.42578125" style="238" customWidth="1"/>
    <col min="11269" max="11272" width="10.7109375" style="238" customWidth="1"/>
    <col min="11273" max="11273" width="12.85546875" style="238" customWidth="1"/>
    <col min="11274" max="11274" width="10.7109375" style="238" customWidth="1"/>
    <col min="11275" max="11520" width="0" style="238" hidden="1"/>
    <col min="11521" max="11521" width="9.42578125" style="238" customWidth="1"/>
    <col min="11522" max="11522" width="10.7109375" style="238" customWidth="1"/>
    <col min="11523" max="11523" width="13.140625" style="238" customWidth="1"/>
    <col min="11524" max="11524" width="16.42578125" style="238" customWidth="1"/>
    <col min="11525" max="11528" width="10.7109375" style="238" customWidth="1"/>
    <col min="11529" max="11529" width="12.85546875" style="238" customWidth="1"/>
    <col min="11530" max="11530" width="10.7109375" style="238" customWidth="1"/>
    <col min="11531" max="11776" width="0" style="238" hidden="1"/>
    <col min="11777" max="11777" width="9.42578125" style="238" customWidth="1"/>
    <col min="11778" max="11778" width="10.7109375" style="238" customWidth="1"/>
    <col min="11779" max="11779" width="13.140625" style="238" customWidth="1"/>
    <col min="11780" max="11780" width="16.42578125" style="238" customWidth="1"/>
    <col min="11781" max="11784" width="10.7109375" style="238" customWidth="1"/>
    <col min="11785" max="11785" width="12.85546875" style="238" customWidth="1"/>
    <col min="11786" max="11786" width="10.7109375" style="238" customWidth="1"/>
    <col min="11787" max="12032" width="0" style="238" hidden="1"/>
    <col min="12033" max="12033" width="9.42578125" style="238" customWidth="1"/>
    <col min="12034" max="12034" width="10.7109375" style="238" customWidth="1"/>
    <col min="12035" max="12035" width="13.140625" style="238" customWidth="1"/>
    <col min="12036" max="12036" width="16.42578125" style="238" customWidth="1"/>
    <col min="12037" max="12040" width="10.7109375" style="238" customWidth="1"/>
    <col min="12041" max="12041" width="12.85546875" style="238" customWidth="1"/>
    <col min="12042" max="12042" width="10.7109375" style="238" customWidth="1"/>
    <col min="12043" max="12288" width="0" style="238" hidden="1"/>
    <col min="12289" max="12289" width="9.42578125" style="238" customWidth="1"/>
    <col min="12290" max="12290" width="10.7109375" style="238" customWidth="1"/>
    <col min="12291" max="12291" width="13.140625" style="238" customWidth="1"/>
    <col min="12292" max="12292" width="16.42578125" style="238" customWidth="1"/>
    <col min="12293" max="12296" width="10.7109375" style="238" customWidth="1"/>
    <col min="12297" max="12297" width="12.85546875" style="238" customWidth="1"/>
    <col min="12298" max="12298" width="10.7109375" style="238" customWidth="1"/>
    <col min="12299" max="12544" width="0" style="238" hidden="1"/>
    <col min="12545" max="12545" width="9.42578125" style="238" customWidth="1"/>
    <col min="12546" max="12546" width="10.7109375" style="238" customWidth="1"/>
    <col min="12547" max="12547" width="13.140625" style="238" customWidth="1"/>
    <col min="12548" max="12548" width="16.42578125" style="238" customWidth="1"/>
    <col min="12549" max="12552" width="10.7109375" style="238" customWidth="1"/>
    <col min="12553" max="12553" width="12.85546875" style="238" customWidth="1"/>
    <col min="12554" max="12554" width="10.7109375" style="238" customWidth="1"/>
    <col min="12555" max="12800" width="0" style="238" hidden="1"/>
    <col min="12801" max="12801" width="9.42578125" style="238" customWidth="1"/>
    <col min="12802" max="12802" width="10.7109375" style="238" customWidth="1"/>
    <col min="12803" max="12803" width="13.140625" style="238" customWidth="1"/>
    <col min="12804" max="12804" width="16.42578125" style="238" customWidth="1"/>
    <col min="12805" max="12808" width="10.7109375" style="238" customWidth="1"/>
    <col min="12809" max="12809" width="12.85546875" style="238" customWidth="1"/>
    <col min="12810" max="12810" width="10.7109375" style="238" customWidth="1"/>
    <col min="12811" max="13056" width="0" style="238" hidden="1"/>
    <col min="13057" max="13057" width="9.42578125" style="238" customWidth="1"/>
    <col min="13058" max="13058" width="10.7109375" style="238" customWidth="1"/>
    <col min="13059" max="13059" width="13.140625" style="238" customWidth="1"/>
    <col min="13060" max="13060" width="16.42578125" style="238" customWidth="1"/>
    <col min="13061" max="13064" width="10.7109375" style="238" customWidth="1"/>
    <col min="13065" max="13065" width="12.85546875" style="238" customWidth="1"/>
    <col min="13066" max="13066" width="10.7109375" style="238" customWidth="1"/>
    <col min="13067" max="13312" width="0" style="238" hidden="1"/>
    <col min="13313" max="13313" width="9.42578125" style="238" customWidth="1"/>
    <col min="13314" max="13314" width="10.7109375" style="238" customWidth="1"/>
    <col min="13315" max="13315" width="13.140625" style="238" customWidth="1"/>
    <col min="13316" max="13316" width="16.42578125" style="238" customWidth="1"/>
    <col min="13317" max="13320" width="10.7109375" style="238" customWidth="1"/>
    <col min="13321" max="13321" width="12.85546875" style="238" customWidth="1"/>
    <col min="13322" max="13322" width="10.7109375" style="238" customWidth="1"/>
    <col min="13323" max="13568" width="0" style="238" hidden="1"/>
    <col min="13569" max="13569" width="9.42578125" style="238" customWidth="1"/>
    <col min="13570" max="13570" width="10.7109375" style="238" customWidth="1"/>
    <col min="13571" max="13571" width="13.140625" style="238" customWidth="1"/>
    <col min="13572" max="13572" width="16.42578125" style="238" customWidth="1"/>
    <col min="13573" max="13576" width="10.7109375" style="238" customWidth="1"/>
    <col min="13577" max="13577" width="12.85546875" style="238" customWidth="1"/>
    <col min="13578" max="13578" width="10.7109375" style="238" customWidth="1"/>
    <col min="13579" max="13824" width="0" style="238" hidden="1"/>
    <col min="13825" max="13825" width="9.42578125" style="238" customWidth="1"/>
    <col min="13826" max="13826" width="10.7109375" style="238" customWidth="1"/>
    <col min="13827" max="13827" width="13.140625" style="238" customWidth="1"/>
    <col min="13828" max="13828" width="16.42578125" style="238" customWidth="1"/>
    <col min="13829" max="13832" width="10.7109375" style="238" customWidth="1"/>
    <col min="13833" max="13833" width="12.85546875" style="238" customWidth="1"/>
    <col min="13834" max="13834" width="10.7109375" style="238" customWidth="1"/>
    <col min="13835" max="14080" width="0" style="238" hidden="1"/>
    <col min="14081" max="14081" width="9.42578125" style="238" customWidth="1"/>
    <col min="14082" max="14082" width="10.7109375" style="238" customWidth="1"/>
    <col min="14083" max="14083" width="13.140625" style="238" customWidth="1"/>
    <col min="14084" max="14084" width="16.42578125" style="238" customWidth="1"/>
    <col min="14085" max="14088" width="10.7109375" style="238" customWidth="1"/>
    <col min="14089" max="14089" width="12.85546875" style="238" customWidth="1"/>
    <col min="14090" max="14090" width="10.7109375" style="238" customWidth="1"/>
    <col min="14091" max="14336" width="0" style="238" hidden="1"/>
    <col min="14337" max="14337" width="9.42578125" style="238" customWidth="1"/>
    <col min="14338" max="14338" width="10.7109375" style="238" customWidth="1"/>
    <col min="14339" max="14339" width="13.140625" style="238" customWidth="1"/>
    <col min="14340" max="14340" width="16.42578125" style="238" customWidth="1"/>
    <col min="14341" max="14344" width="10.7109375" style="238" customWidth="1"/>
    <col min="14345" max="14345" width="12.85546875" style="238" customWidth="1"/>
    <col min="14346" max="14346" width="10.7109375" style="238" customWidth="1"/>
    <col min="14347" max="14592" width="0" style="238" hidden="1"/>
    <col min="14593" max="14593" width="9.42578125" style="238" customWidth="1"/>
    <col min="14594" max="14594" width="10.7109375" style="238" customWidth="1"/>
    <col min="14595" max="14595" width="13.140625" style="238" customWidth="1"/>
    <col min="14596" max="14596" width="16.42578125" style="238" customWidth="1"/>
    <col min="14597" max="14600" width="10.7109375" style="238" customWidth="1"/>
    <col min="14601" max="14601" width="12.85546875" style="238" customWidth="1"/>
    <col min="14602" max="14602" width="10.7109375" style="238" customWidth="1"/>
    <col min="14603" max="14848" width="0" style="238" hidden="1"/>
    <col min="14849" max="14849" width="9.42578125" style="238" customWidth="1"/>
    <col min="14850" max="14850" width="10.7109375" style="238" customWidth="1"/>
    <col min="14851" max="14851" width="13.140625" style="238" customWidth="1"/>
    <col min="14852" max="14852" width="16.42578125" style="238" customWidth="1"/>
    <col min="14853" max="14856" width="10.7109375" style="238" customWidth="1"/>
    <col min="14857" max="14857" width="12.85546875" style="238" customWidth="1"/>
    <col min="14858" max="14858" width="10.7109375" style="238" customWidth="1"/>
    <col min="14859" max="15104" width="0" style="238" hidden="1"/>
    <col min="15105" max="15105" width="9.42578125" style="238" customWidth="1"/>
    <col min="15106" max="15106" width="10.7109375" style="238" customWidth="1"/>
    <col min="15107" max="15107" width="13.140625" style="238" customWidth="1"/>
    <col min="15108" max="15108" width="16.42578125" style="238" customWidth="1"/>
    <col min="15109" max="15112" width="10.7109375" style="238" customWidth="1"/>
    <col min="15113" max="15113" width="12.85546875" style="238" customWidth="1"/>
    <col min="15114" max="15114" width="10.7109375" style="238" customWidth="1"/>
    <col min="15115" max="15360" width="0" style="238" hidden="1"/>
    <col min="15361" max="15361" width="9.42578125" style="238" customWidth="1"/>
    <col min="15362" max="15362" width="10.7109375" style="238" customWidth="1"/>
    <col min="15363" max="15363" width="13.140625" style="238" customWidth="1"/>
    <col min="15364" max="15364" width="16.42578125" style="238" customWidth="1"/>
    <col min="15365" max="15368" width="10.7109375" style="238" customWidth="1"/>
    <col min="15369" max="15369" width="12.85546875" style="238" customWidth="1"/>
    <col min="15370" max="15370" width="10.7109375" style="238" customWidth="1"/>
    <col min="15371" max="15616" width="0" style="238" hidden="1"/>
    <col min="15617" max="15617" width="9.42578125" style="238" customWidth="1"/>
    <col min="15618" max="15618" width="10.7109375" style="238" customWidth="1"/>
    <col min="15619" max="15619" width="13.140625" style="238" customWidth="1"/>
    <col min="15620" max="15620" width="16.42578125" style="238" customWidth="1"/>
    <col min="15621" max="15624" width="10.7109375" style="238" customWidth="1"/>
    <col min="15625" max="15625" width="12.85546875" style="238" customWidth="1"/>
    <col min="15626" max="15626" width="10.7109375" style="238" customWidth="1"/>
    <col min="15627" max="15872" width="0" style="238" hidden="1"/>
    <col min="15873" max="15873" width="9.42578125" style="238" customWidth="1"/>
    <col min="15874" max="15874" width="10.7109375" style="238" customWidth="1"/>
    <col min="15875" max="15875" width="13.140625" style="238" customWidth="1"/>
    <col min="15876" max="15876" width="16.42578125" style="238" customWidth="1"/>
    <col min="15877" max="15880" width="10.7109375" style="238" customWidth="1"/>
    <col min="15881" max="15881" width="12.85546875" style="238" customWidth="1"/>
    <col min="15882" max="15882" width="10.7109375" style="238" customWidth="1"/>
    <col min="15883" max="16128" width="0" style="238" hidden="1"/>
    <col min="16129" max="16129" width="9.42578125" style="238" customWidth="1"/>
    <col min="16130" max="16130" width="10.7109375" style="238" customWidth="1"/>
    <col min="16131" max="16131" width="13.140625" style="238" customWidth="1"/>
    <col min="16132" max="16132" width="16.42578125" style="238" customWidth="1"/>
    <col min="16133" max="16136" width="10.7109375" style="238" customWidth="1"/>
    <col min="16137" max="16137" width="12.85546875" style="238" customWidth="1"/>
    <col min="16138" max="16138" width="10.7109375" style="238" customWidth="1"/>
    <col min="16139" max="16384" width="0" style="238" hidden="1"/>
  </cols>
  <sheetData>
    <row r="1" spans="1:10" ht="12.75" customHeight="1">
      <c r="A1" s="237"/>
      <c r="B1" s="237"/>
      <c r="C1" s="237"/>
      <c r="D1" s="237"/>
      <c r="E1" s="237"/>
      <c r="F1" s="237"/>
      <c r="G1" s="237"/>
      <c r="H1" s="237"/>
      <c r="I1" s="237"/>
      <c r="J1" s="237"/>
    </row>
    <row r="2" spans="1:10" ht="12.75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2.75" customHeight="1">
      <c r="A3" s="237"/>
      <c r="B3" s="237"/>
      <c r="C3" s="237"/>
      <c r="D3" s="237"/>
      <c r="E3" s="237"/>
      <c r="F3" s="237"/>
      <c r="G3" s="237"/>
      <c r="H3" s="237"/>
      <c r="I3" s="237"/>
      <c r="J3" s="237"/>
    </row>
    <row r="4" spans="1:10" ht="12.75" customHeight="1"/>
    <row r="12" spans="1:10" ht="24.6" customHeight="1">
      <c r="A12" s="247" t="s">
        <v>2411</v>
      </c>
      <c r="B12" s="247"/>
      <c r="C12" s="247"/>
      <c r="D12" s="247"/>
      <c r="E12" s="247"/>
      <c r="F12" s="247"/>
      <c r="G12" s="247"/>
      <c r="H12" s="247"/>
      <c r="I12" s="247"/>
      <c r="J12" s="247"/>
    </row>
    <row r="13" spans="1:10" ht="24.6" customHeight="1">
      <c r="A13" s="247" t="s">
        <v>2412</v>
      </c>
      <c r="B13" s="247"/>
      <c r="C13" s="247"/>
      <c r="D13" s="247"/>
      <c r="E13" s="247"/>
      <c r="F13" s="247"/>
      <c r="G13" s="247"/>
      <c r="H13" s="247"/>
      <c r="I13" s="247"/>
      <c r="J13" s="247"/>
    </row>
    <row r="14" spans="1:10" ht="24.6">
      <c r="A14" s="247" t="s">
        <v>2413</v>
      </c>
      <c r="B14" s="247"/>
      <c r="C14" s="247"/>
      <c r="D14" s="247"/>
      <c r="E14" s="247"/>
      <c r="F14" s="247"/>
      <c r="G14" s="247"/>
      <c r="H14" s="247"/>
      <c r="I14" s="247"/>
      <c r="J14" s="247"/>
    </row>
    <row r="21" spans="2:7" ht="18" customHeight="1"/>
    <row r="22" spans="2:7" ht="18" customHeight="1">
      <c r="B22" s="239"/>
      <c r="C22" s="239"/>
      <c r="D22" s="240"/>
      <c r="E22" s="239"/>
      <c r="F22" s="239"/>
      <c r="G22" s="239"/>
    </row>
    <row r="23" spans="2:7" ht="18" customHeight="1">
      <c r="B23" s="240" t="s">
        <v>2414</v>
      </c>
      <c r="C23" s="240"/>
      <c r="D23" s="240" t="s">
        <v>2415</v>
      </c>
      <c r="E23" s="240"/>
      <c r="F23" s="240"/>
      <c r="G23" s="240"/>
    </row>
    <row r="24" spans="2:7" ht="18" customHeight="1">
      <c r="B24" s="240"/>
      <c r="C24" s="240"/>
      <c r="D24" s="241"/>
      <c r="E24" s="240"/>
      <c r="F24" s="240"/>
      <c r="G24" s="240"/>
    </row>
    <row r="25" spans="2:7" ht="18" customHeight="1">
      <c r="B25" s="240"/>
      <c r="C25" s="240"/>
      <c r="D25" s="241"/>
      <c r="E25" s="240"/>
      <c r="F25" s="240"/>
      <c r="G25" s="240"/>
    </row>
    <row r="26" spans="2:7" ht="18" customHeight="1">
      <c r="B26" s="240" t="s">
        <v>2416</v>
      </c>
      <c r="C26" s="240"/>
      <c r="D26" s="242" t="s">
        <v>2417</v>
      </c>
      <c r="E26" s="240"/>
      <c r="F26" s="240"/>
      <c r="G26" s="240"/>
    </row>
    <row r="27" spans="2:7" ht="18" customHeight="1">
      <c r="B27" s="239"/>
      <c r="C27" s="239"/>
      <c r="D27" s="240" t="s">
        <v>2418</v>
      </c>
      <c r="E27" s="239"/>
      <c r="F27" s="239"/>
      <c r="G27" s="239"/>
    </row>
    <row r="28" spans="2:7" ht="18" customHeight="1">
      <c r="B28" s="239"/>
      <c r="C28" s="239"/>
      <c r="D28" s="240"/>
      <c r="E28" s="239"/>
      <c r="F28" s="239"/>
      <c r="G28" s="239"/>
    </row>
    <row r="29" spans="2:7" ht="18" customHeight="1"/>
    <row r="30" spans="2:7" ht="17.399999999999999">
      <c r="B30" s="240" t="s">
        <v>2419</v>
      </c>
      <c r="C30" s="240"/>
      <c r="D30" s="240" t="s">
        <v>2420</v>
      </c>
      <c r="E30" s="239"/>
      <c r="F30" s="239"/>
      <c r="G30" s="239"/>
    </row>
    <row r="38" spans="2:5" ht="15" customHeight="1">
      <c r="B38" s="243" t="s">
        <v>2421</v>
      </c>
      <c r="C38" s="243"/>
      <c r="D38" s="243" t="s">
        <v>2422</v>
      </c>
      <c r="E38" s="243"/>
    </row>
    <row r="39" spans="2:5" ht="15">
      <c r="B39" s="243"/>
      <c r="C39" s="243"/>
      <c r="D39" s="243"/>
      <c r="E39" s="243"/>
    </row>
    <row r="40" spans="2:5" ht="15">
      <c r="B40" s="243" t="s">
        <v>2423</v>
      </c>
      <c r="C40" s="243"/>
      <c r="D40" s="243" t="s">
        <v>2424</v>
      </c>
      <c r="E40" s="243"/>
    </row>
    <row r="41" spans="2:5" ht="15">
      <c r="B41" s="243"/>
      <c r="C41" s="243"/>
      <c r="D41" s="243"/>
      <c r="E41" s="243"/>
    </row>
    <row r="42" spans="2:5" ht="15">
      <c r="B42" s="243" t="s">
        <v>2425</v>
      </c>
      <c r="C42" s="243"/>
      <c r="D42" s="243" t="s">
        <v>2426</v>
      </c>
      <c r="E42" s="243"/>
    </row>
    <row r="43" spans="2:5" ht="15">
      <c r="B43" s="243"/>
      <c r="C43" s="243"/>
      <c r="D43" s="243"/>
      <c r="E43" s="243"/>
    </row>
    <row r="44" spans="2:5" ht="15" customHeight="1">
      <c r="B44" s="243" t="s">
        <v>24</v>
      </c>
      <c r="C44" s="243"/>
      <c r="D44" s="244">
        <v>43862</v>
      </c>
      <c r="E44" s="243"/>
    </row>
    <row r="45" spans="2:5" ht="15">
      <c r="B45" s="243"/>
      <c r="C45" s="243"/>
      <c r="D45" s="245"/>
      <c r="E45" s="243"/>
    </row>
    <row r="46" spans="2:5" ht="15.6" customHeight="1">
      <c r="B46" s="243" t="s">
        <v>2427</v>
      </c>
      <c r="C46" s="243"/>
      <c r="D46" s="246">
        <v>49040</v>
      </c>
      <c r="E46" s="243"/>
    </row>
    <row r="47" spans="2:5" ht="15">
      <c r="B47" s="243"/>
      <c r="C47" s="243"/>
      <c r="D47" s="246"/>
      <c r="E47" s="243"/>
    </row>
    <row r="48" spans="2:5" ht="15">
      <c r="B48" s="243"/>
      <c r="C48" s="243"/>
      <c r="D48" s="243"/>
      <c r="E48" s="243"/>
    </row>
    <row r="50" spans="2:2">
      <c r="B50" s="238" t="s">
        <v>2428</v>
      </c>
    </row>
  </sheetData>
  <mergeCells count="3">
    <mergeCell ref="A12:J12"/>
    <mergeCell ref="A13:J13"/>
    <mergeCell ref="A14:J14"/>
  </mergeCell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>
    <oddHeader xml:space="preserve">&amp;C&amp;"Arial CE,Tučné"&amp;12Projekt 2010 s r.o., Ruská 43, 703 00 Ostrava-Vítkovice, Česká republika
telefon: 596 693 720, E-mail: projekt2010@projekt2010.cz,  www.projekt2010.cz&amp;10
</oddHeader>
    <oddFooter>&amp;RArch.č.: &amp;"Arial,Tučné"PRO-10537-F.1-revize c&amp;"Arial,Obyčejné" list 1/52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368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122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1" customFormat="1" ht="12" hidden="1" customHeight="1">
      <c r="B8" s="21"/>
      <c r="D8" s="28" t="s">
        <v>127</v>
      </c>
      <c r="I8" s="100"/>
      <c r="L8" s="21"/>
    </row>
    <row r="9" spans="1:46" s="2" customFormat="1" ht="14.4" hidden="1" customHeight="1">
      <c r="A9" s="34"/>
      <c r="B9" s="35"/>
      <c r="C9" s="34"/>
      <c r="D9" s="34"/>
      <c r="E9" s="293" t="s">
        <v>599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5"/>
      <c r="C10" s="34"/>
      <c r="D10" s="28" t="s">
        <v>600</v>
      </c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hidden="1" customHeight="1">
      <c r="A11" s="34"/>
      <c r="B11" s="35"/>
      <c r="C11" s="34"/>
      <c r="D11" s="34"/>
      <c r="E11" s="285" t="s">
        <v>2028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idden="1">
      <c r="A12" s="34"/>
      <c r="B12" s="35"/>
      <c r="C12" s="34"/>
      <c r="D12" s="34"/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5"/>
      <c r="C13" s="34"/>
      <c r="D13" s="28" t="s">
        <v>18</v>
      </c>
      <c r="E13" s="34"/>
      <c r="F13" s="26" t="s">
        <v>1</v>
      </c>
      <c r="G13" s="34"/>
      <c r="H13" s="34"/>
      <c r="I13" s="104" t="s">
        <v>20</v>
      </c>
      <c r="J13" s="26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22</v>
      </c>
      <c r="E14" s="34"/>
      <c r="F14" s="26" t="s">
        <v>23</v>
      </c>
      <c r="G14" s="34"/>
      <c r="H14" s="34"/>
      <c r="I14" s="104" t="s">
        <v>24</v>
      </c>
      <c r="J14" s="57" t="str">
        <f>'Rekapitulace stavby'!AN8</f>
        <v>11. 2. 2020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hidden="1" customHeight="1">
      <c r="A15" s="34"/>
      <c r="B15" s="35"/>
      <c r="C15" s="34"/>
      <c r="D15" s="34"/>
      <c r="E15" s="34"/>
      <c r="F15" s="34"/>
      <c r="G15" s="34"/>
      <c r="H15" s="34"/>
      <c r="I15" s="103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30</v>
      </c>
      <c r="E16" s="34"/>
      <c r="F16" s="34"/>
      <c r="G16" s="34"/>
      <c r="H16" s="34"/>
      <c r="I16" s="104" t="s">
        <v>31</v>
      </c>
      <c r="J16" s="26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5"/>
      <c r="C17" s="34"/>
      <c r="D17" s="34"/>
      <c r="E17" s="26" t="s">
        <v>32</v>
      </c>
      <c r="F17" s="34"/>
      <c r="G17" s="34"/>
      <c r="H17" s="34"/>
      <c r="I17" s="104" t="s">
        <v>33</v>
      </c>
      <c r="J17" s="26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hidden="1" customHeight="1">
      <c r="A18" s="34"/>
      <c r="B18" s="35"/>
      <c r="C18" s="34"/>
      <c r="D18" s="34"/>
      <c r="E18" s="34"/>
      <c r="F18" s="34"/>
      <c r="G18" s="34"/>
      <c r="H18" s="34"/>
      <c r="I18" s="103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5"/>
      <c r="C19" s="34"/>
      <c r="D19" s="28" t="s">
        <v>34</v>
      </c>
      <c r="E19" s="34"/>
      <c r="F19" s="34"/>
      <c r="G19" s="34"/>
      <c r="H19" s="34"/>
      <c r="I19" s="104" t="s">
        <v>31</v>
      </c>
      <c r="J19" s="29" t="str">
        <f>'Rekapitulace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5"/>
      <c r="C20" s="34"/>
      <c r="D20" s="34"/>
      <c r="E20" s="295" t="str">
        <f>'Rekapitulace stavby'!E14</f>
        <v>Vyplň údaj</v>
      </c>
      <c r="F20" s="276"/>
      <c r="G20" s="276"/>
      <c r="H20" s="276"/>
      <c r="I20" s="104" t="s">
        <v>33</v>
      </c>
      <c r="J20" s="29" t="str">
        <f>'Rekapitulace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hidden="1" customHeight="1">
      <c r="A21" s="34"/>
      <c r="B21" s="35"/>
      <c r="C21" s="34"/>
      <c r="D21" s="34"/>
      <c r="E21" s="34"/>
      <c r="F21" s="34"/>
      <c r="G21" s="34"/>
      <c r="H21" s="34"/>
      <c r="I21" s="103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5"/>
      <c r="C22" s="34"/>
      <c r="D22" s="28" t="s">
        <v>36</v>
      </c>
      <c r="E22" s="34"/>
      <c r="F22" s="34"/>
      <c r="G22" s="34"/>
      <c r="H22" s="34"/>
      <c r="I22" s="104" t="s">
        <v>31</v>
      </c>
      <c r="J22" s="26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5"/>
      <c r="C23" s="34"/>
      <c r="D23" s="34"/>
      <c r="E23" s="26" t="s">
        <v>37</v>
      </c>
      <c r="F23" s="34"/>
      <c r="G23" s="34"/>
      <c r="H23" s="34"/>
      <c r="I23" s="104" t="s">
        <v>33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hidden="1" customHeight="1">
      <c r="A24" s="34"/>
      <c r="B24" s="35"/>
      <c r="C24" s="34"/>
      <c r="D24" s="34"/>
      <c r="E24" s="34"/>
      <c r="F24" s="34"/>
      <c r="G24" s="34"/>
      <c r="H24" s="34"/>
      <c r="I24" s="103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5"/>
      <c r="C25" s="34"/>
      <c r="D25" s="28" t="s">
        <v>39</v>
      </c>
      <c r="E25" s="34"/>
      <c r="F25" s="34"/>
      <c r="G25" s="34"/>
      <c r="H25" s="34"/>
      <c r="I25" s="104" t="s">
        <v>31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5"/>
      <c r="C26" s="34"/>
      <c r="D26" s="34"/>
      <c r="E26" s="26" t="s">
        <v>40</v>
      </c>
      <c r="F26" s="34"/>
      <c r="G26" s="34"/>
      <c r="H26" s="34"/>
      <c r="I26" s="104" t="s">
        <v>33</v>
      </c>
      <c r="J26" s="26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hidden="1" customHeight="1">
      <c r="A27" s="34"/>
      <c r="B27" s="35"/>
      <c r="C27" s="34"/>
      <c r="D27" s="34"/>
      <c r="E27" s="34"/>
      <c r="F27" s="34"/>
      <c r="G27" s="34"/>
      <c r="H27" s="34"/>
      <c r="I27" s="103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5"/>
      <c r="C28" s="34"/>
      <c r="D28" s="28" t="s">
        <v>41</v>
      </c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4" hidden="1" customHeight="1">
      <c r="A29" s="105"/>
      <c r="B29" s="106"/>
      <c r="C29" s="105"/>
      <c r="D29" s="105"/>
      <c r="E29" s="280" t="s">
        <v>2029</v>
      </c>
      <c r="F29" s="280"/>
      <c r="G29" s="280"/>
      <c r="H29" s="280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" hidden="1" customHeight="1">
      <c r="A30" s="34"/>
      <c r="B30" s="35"/>
      <c r="C30" s="34"/>
      <c r="D30" s="34"/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5"/>
      <c r="C32" s="34"/>
      <c r="D32" s="110" t="s">
        <v>43</v>
      </c>
      <c r="E32" s="34"/>
      <c r="F32" s="34"/>
      <c r="G32" s="34"/>
      <c r="H32" s="34"/>
      <c r="I32" s="103"/>
      <c r="J32" s="73">
        <f>ROUND(J130,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34"/>
      <c r="F34" s="38" t="s">
        <v>45</v>
      </c>
      <c r="G34" s="34"/>
      <c r="H34" s="34"/>
      <c r="I34" s="111" t="s">
        <v>44</v>
      </c>
      <c r="J34" s="38" t="s">
        <v>46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112" t="s">
        <v>47</v>
      </c>
      <c r="E35" s="28" t="s">
        <v>48</v>
      </c>
      <c r="F35" s="113">
        <f>ROUND((SUM(BE130:BE367)),  2)</f>
        <v>0</v>
      </c>
      <c r="G35" s="34"/>
      <c r="H35" s="34"/>
      <c r="I35" s="114">
        <v>0.21</v>
      </c>
      <c r="J35" s="113">
        <f>ROUND(((SUM(BE130:BE367))*I35),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49</v>
      </c>
      <c r="F36" s="113">
        <f>ROUND((SUM(BF130:BF367)),  2)</f>
        <v>0</v>
      </c>
      <c r="G36" s="34"/>
      <c r="H36" s="34"/>
      <c r="I36" s="114">
        <v>0.15</v>
      </c>
      <c r="J36" s="113">
        <f>ROUND(((SUM(BF130:BF367))*I36),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50</v>
      </c>
      <c r="F37" s="113">
        <f>ROUND((SUM(BG130:BG367)),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51</v>
      </c>
      <c r="F38" s="113">
        <f>ROUND((SUM(BH130:BH367)),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52</v>
      </c>
      <c r="F39" s="113">
        <f>ROUND((SUM(BI130:BI367)),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5"/>
      <c r="C41" s="115"/>
      <c r="D41" s="116" t="s">
        <v>53</v>
      </c>
      <c r="E41" s="62"/>
      <c r="F41" s="62"/>
      <c r="G41" s="117" t="s">
        <v>54</v>
      </c>
      <c r="H41" s="118" t="s">
        <v>55</v>
      </c>
      <c r="I41" s="119"/>
      <c r="J41" s="120">
        <f>SUM(J32:J39)</f>
        <v>0</v>
      </c>
      <c r="K41" s="121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2" customFormat="1" ht="14.4" customHeight="1">
      <c r="A87" s="34"/>
      <c r="B87" s="35"/>
      <c r="C87" s="34"/>
      <c r="D87" s="34"/>
      <c r="E87" s="293" t="s">
        <v>599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600</v>
      </c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4.4" customHeight="1">
      <c r="A89" s="34"/>
      <c r="B89" s="35"/>
      <c r="C89" s="34"/>
      <c r="D89" s="34"/>
      <c r="E89" s="285" t="str">
        <f>E11</f>
        <v>SO 601.5 - Oprava střešních svodů podchodu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4"/>
      <c r="E91" s="34"/>
      <c r="F91" s="26" t="str">
        <f>F14</f>
        <v>Ostrava</v>
      </c>
      <c r="G91" s="34"/>
      <c r="H91" s="34"/>
      <c r="I91" s="104" t="s">
        <v>24</v>
      </c>
      <c r="J91" s="57" t="str">
        <f>IF(J14="","",J14)</f>
        <v>11. 2. 2020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6.4" customHeight="1">
      <c r="A93" s="34"/>
      <c r="B93" s="35"/>
      <c r="C93" s="28" t="s">
        <v>30</v>
      </c>
      <c r="D93" s="34"/>
      <c r="E93" s="34"/>
      <c r="F93" s="26" t="str">
        <f>E17</f>
        <v>SMO městský obvod Ostrava - Jih</v>
      </c>
      <c r="G93" s="34"/>
      <c r="H93" s="34"/>
      <c r="I93" s="104" t="s">
        <v>36</v>
      </c>
      <c r="J93" s="32" t="str">
        <f>E23</f>
        <v>PROJEKT 2010, s.r.o.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6" customHeight="1">
      <c r="A94" s="34"/>
      <c r="B94" s="35"/>
      <c r="C94" s="28" t="s">
        <v>34</v>
      </c>
      <c r="D94" s="34"/>
      <c r="E94" s="34"/>
      <c r="F94" s="26" t="str">
        <f>IF(E20="","",E20)</f>
        <v>Vyplň údaj</v>
      </c>
      <c r="G94" s="34"/>
      <c r="H94" s="34"/>
      <c r="I94" s="104" t="s">
        <v>39</v>
      </c>
      <c r="J94" s="32" t="str">
        <f>E26</f>
        <v>M. Morská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29" t="s">
        <v>131</v>
      </c>
      <c r="D96" s="115"/>
      <c r="E96" s="115"/>
      <c r="F96" s="115"/>
      <c r="G96" s="115"/>
      <c r="H96" s="115"/>
      <c r="I96" s="130"/>
      <c r="J96" s="131" t="s">
        <v>132</v>
      </c>
      <c r="K96" s="115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32" t="s">
        <v>133</v>
      </c>
      <c r="D98" s="34"/>
      <c r="E98" s="34"/>
      <c r="F98" s="34"/>
      <c r="G98" s="34"/>
      <c r="H98" s="34"/>
      <c r="I98" s="103"/>
      <c r="J98" s="73">
        <f>J130</f>
        <v>0</v>
      </c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8" t="s">
        <v>134</v>
      </c>
    </row>
    <row r="99" spans="1:47" s="9" customFormat="1" ht="24.9" customHeight="1">
      <c r="B99" s="133"/>
      <c r="D99" s="134" t="s">
        <v>135</v>
      </c>
      <c r="E99" s="135"/>
      <c r="F99" s="135"/>
      <c r="G99" s="135"/>
      <c r="H99" s="135"/>
      <c r="I99" s="136"/>
      <c r="J99" s="137">
        <f>J131</f>
        <v>0</v>
      </c>
      <c r="L99" s="133"/>
    </row>
    <row r="100" spans="1:47" s="10" customFormat="1" ht="19.95" customHeight="1">
      <c r="B100" s="138"/>
      <c r="D100" s="139" t="s">
        <v>136</v>
      </c>
      <c r="E100" s="140"/>
      <c r="F100" s="140"/>
      <c r="G100" s="140"/>
      <c r="H100" s="140"/>
      <c r="I100" s="141"/>
      <c r="J100" s="142">
        <f>J132</f>
        <v>0</v>
      </c>
      <c r="L100" s="138"/>
    </row>
    <row r="101" spans="1:47" s="10" customFormat="1" ht="19.95" customHeight="1">
      <c r="B101" s="138"/>
      <c r="D101" s="139" t="s">
        <v>2030</v>
      </c>
      <c r="E101" s="140"/>
      <c r="F101" s="140"/>
      <c r="G101" s="140"/>
      <c r="H101" s="140"/>
      <c r="I101" s="141"/>
      <c r="J101" s="142">
        <f>J256</f>
        <v>0</v>
      </c>
      <c r="L101" s="138"/>
    </row>
    <row r="102" spans="1:47" s="10" customFormat="1" ht="19.95" customHeight="1">
      <c r="B102" s="138"/>
      <c r="D102" s="139" t="s">
        <v>138</v>
      </c>
      <c r="E102" s="140"/>
      <c r="F102" s="140"/>
      <c r="G102" s="140"/>
      <c r="H102" s="140"/>
      <c r="I102" s="141"/>
      <c r="J102" s="142">
        <f>J263</f>
        <v>0</v>
      </c>
      <c r="L102" s="138"/>
    </row>
    <row r="103" spans="1:47" s="10" customFormat="1" ht="19.95" customHeight="1">
      <c r="B103" s="138"/>
      <c r="D103" s="139" t="s">
        <v>2031</v>
      </c>
      <c r="E103" s="140"/>
      <c r="F103" s="140"/>
      <c r="G103" s="140"/>
      <c r="H103" s="140"/>
      <c r="I103" s="141"/>
      <c r="J103" s="142">
        <f>J267</f>
        <v>0</v>
      </c>
      <c r="L103" s="138"/>
    </row>
    <row r="104" spans="1:47" s="10" customFormat="1" ht="19.95" customHeight="1">
      <c r="B104" s="138"/>
      <c r="D104" s="139" t="s">
        <v>139</v>
      </c>
      <c r="E104" s="140"/>
      <c r="F104" s="140"/>
      <c r="G104" s="140"/>
      <c r="H104" s="140"/>
      <c r="I104" s="141"/>
      <c r="J104" s="142">
        <f>J339</f>
        <v>0</v>
      </c>
      <c r="L104" s="138"/>
    </row>
    <row r="105" spans="1:47" s="10" customFormat="1" ht="19.95" customHeight="1">
      <c r="B105" s="138"/>
      <c r="D105" s="139" t="s">
        <v>140</v>
      </c>
      <c r="E105" s="140"/>
      <c r="F105" s="140"/>
      <c r="G105" s="140"/>
      <c r="H105" s="140"/>
      <c r="I105" s="141"/>
      <c r="J105" s="142">
        <f>J357</f>
        <v>0</v>
      </c>
      <c r="L105" s="138"/>
    </row>
    <row r="106" spans="1:47" s="10" customFormat="1" ht="19.95" customHeight="1">
      <c r="B106" s="138"/>
      <c r="D106" s="139" t="s">
        <v>141</v>
      </c>
      <c r="E106" s="140"/>
      <c r="F106" s="140"/>
      <c r="G106" s="140"/>
      <c r="H106" s="140"/>
      <c r="I106" s="141"/>
      <c r="J106" s="142">
        <f>J363</f>
        <v>0</v>
      </c>
      <c r="L106" s="138"/>
    </row>
    <row r="107" spans="1:47" s="9" customFormat="1" ht="24.9" customHeight="1">
      <c r="B107" s="133"/>
      <c r="D107" s="134" t="s">
        <v>347</v>
      </c>
      <c r="E107" s="135"/>
      <c r="F107" s="135"/>
      <c r="G107" s="135"/>
      <c r="H107" s="135"/>
      <c r="I107" s="136"/>
      <c r="J107" s="137">
        <f>J365</f>
        <v>0</v>
      </c>
      <c r="L107" s="133"/>
    </row>
    <row r="108" spans="1:47" s="10" customFormat="1" ht="19.95" customHeight="1">
      <c r="B108" s="138"/>
      <c r="D108" s="139" t="s">
        <v>605</v>
      </c>
      <c r="E108" s="140"/>
      <c r="F108" s="140"/>
      <c r="G108" s="140"/>
      <c r="H108" s="140"/>
      <c r="I108" s="141"/>
      <c r="J108" s="142">
        <f>J366</f>
        <v>0</v>
      </c>
      <c r="L108" s="138"/>
    </row>
    <row r="109" spans="1:47" s="2" customFormat="1" ht="21.75" customHeight="1">
      <c r="A109" s="34"/>
      <c r="B109" s="35"/>
      <c r="C109" s="34"/>
      <c r="D109" s="34"/>
      <c r="E109" s="34"/>
      <c r="F109" s="34"/>
      <c r="G109" s="34"/>
      <c r="H109" s="34"/>
      <c r="I109" s="103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" customHeight="1">
      <c r="A110" s="34"/>
      <c r="B110" s="49"/>
      <c r="C110" s="50"/>
      <c r="D110" s="50"/>
      <c r="E110" s="50"/>
      <c r="F110" s="50"/>
      <c r="G110" s="50"/>
      <c r="H110" s="50"/>
      <c r="I110" s="127"/>
      <c r="J110" s="50"/>
      <c r="K110" s="50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" customHeight="1">
      <c r="A114" s="34"/>
      <c r="B114" s="51"/>
      <c r="C114" s="52"/>
      <c r="D114" s="52"/>
      <c r="E114" s="52"/>
      <c r="F114" s="52"/>
      <c r="G114" s="52"/>
      <c r="H114" s="52"/>
      <c r="I114" s="128"/>
      <c r="J114" s="52"/>
      <c r="K114" s="52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" customHeight="1">
      <c r="A115" s="34"/>
      <c r="B115" s="35"/>
      <c r="C115" s="22" t="s">
        <v>144</v>
      </c>
      <c r="D115" s="34"/>
      <c r="E115" s="34"/>
      <c r="F115" s="34"/>
      <c r="G115" s="34"/>
      <c r="H115" s="34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" customHeight="1">
      <c r="A116" s="34"/>
      <c r="B116" s="35"/>
      <c r="C116" s="34"/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8" t="s">
        <v>16</v>
      </c>
      <c r="D117" s="34"/>
      <c r="E117" s="34"/>
      <c r="F117" s="34"/>
      <c r="G117" s="34"/>
      <c r="H117" s="3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" customHeight="1">
      <c r="A118" s="34"/>
      <c r="B118" s="35"/>
      <c r="C118" s="34"/>
      <c r="D118" s="34"/>
      <c r="E118" s="293" t="str">
        <f>E7</f>
        <v>Rekonstrukce podchodu pod ul. Horní, náměstí Ostrava - Jih, revize c</v>
      </c>
      <c r="F118" s="294"/>
      <c r="G118" s="294"/>
      <c r="H118" s="29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8" t="s">
        <v>127</v>
      </c>
      <c r="I119" s="100"/>
      <c r="L119" s="21"/>
    </row>
    <row r="120" spans="1:31" s="2" customFormat="1" ht="14.4" customHeight="1">
      <c r="A120" s="34"/>
      <c r="B120" s="35"/>
      <c r="C120" s="34"/>
      <c r="D120" s="34"/>
      <c r="E120" s="293" t="s">
        <v>599</v>
      </c>
      <c r="F120" s="292"/>
      <c r="G120" s="292"/>
      <c r="H120" s="292"/>
      <c r="I120" s="103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8" t="s">
        <v>600</v>
      </c>
      <c r="D121" s="34"/>
      <c r="E121" s="34"/>
      <c r="F121" s="34"/>
      <c r="G121" s="34"/>
      <c r="H121" s="34"/>
      <c r="I121" s="103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4.4" customHeight="1">
      <c r="A122" s="34"/>
      <c r="B122" s="35"/>
      <c r="C122" s="34"/>
      <c r="D122" s="34"/>
      <c r="E122" s="285" t="str">
        <f>E11</f>
        <v>SO 601.5 - Oprava střešních svodů podchodu</v>
      </c>
      <c r="F122" s="292"/>
      <c r="G122" s="292"/>
      <c r="H122" s="292"/>
      <c r="I122" s="103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" customHeight="1">
      <c r="A123" s="34"/>
      <c r="B123" s="35"/>
      <c r="C123" s="34"/>
      <c r="D123" s="34"/>
      <c r="E123" s="34"/>
      <c r="F123" s="34"/>
      <c r="G123" s="34"/>
      <c r="H123" s="34"/>
      <c r="I123" s="103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8" t="s">
        <v>22</v>
      </c>
      <c r="D124" s="34"/>
      <c r="E124" s="34"/>
      <c r="F124" s="26" t="str">
        <f>F14</f>
        <v>Ostrava</v>
      </c>
      <c r="G124" s="34"/>
      <c r="H124" s="34"/>
      <c r="I124" s="104" t="s">
        <v>24</v>
      </c>
      <c r="J124" s="57" t="str">
        <f>IF(J14="","",J14)</f>
        <v>11. 2. 2020</v>
      </c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" customHeight="1">
      <c r="A125" s="34"/>
      <c r="B125" s="35"/>
      <c r="C125" s="34"/>
      <c r="D125" s="34"/>
      <c r="E125" s="34"/>
      <c r="F125" s="34"/>
      <c r="G125" s="34"/>
      <c r="H125" s="34"/>
      <c r="I125" s="103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6.4" customHeight="1">
      <c r="A126" s="34"/>
      <c r="B126" s="35"/>
      <c r="C126" s="28" t="s">
        <v>30</v>
      </c>
      <c r="D126" s="34"/>
      <c r="E126" s="34"/>
      <c r="F126" s="26" t="str">
        <f>E17</f>
        <v>SMO městský obvod Ostrava - Jih</v>
      </c>
      <c r="G126" s="34"/>
      <c r="H126" s="34"/>
      <c r="I126" s="104" t="s">
        <v>36</v>
      </c>
      <c r="J126" s="32" t="str">
        <f>E23</f>
        <v>PROJEKT 2010, s.r.o.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6" customHeight="1">
      <c r="A127" s="34"/>
      <c r="B127" s="35"/>
      <c r="C127" s="28" t="s">
        <v>34</v>
      </c>
      <c r="D127" s="34"/>
      <c r="E127" s="34"/>
      <c r="F127" s="26" t="str">
        <f>IF(E20="","",E20)</f>
        <v>Vyplň údaj</v>
      </c>
      <c r="G127" s="34"/>
      <c r="H127" s="34"/>
      <c r="I127" s="104" t="s">
        <v>39</v>
      </c>
      <c r="J127" s="32" t="str">
        <f>E26</f>
        <v>M. Morská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4"/>
      <c r="D128" s="34"/>
      <c r="E128" s="34"/>
      <c r="F128" s="34"/>
      <c r="G128" s="34"/>
      <c r="H128" s="34"/>
      <c r="I128" s="103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>
      <c r="A129" s="143"/>
      <c r="B129" s="144"/>
      <c r="C129" s="145" t="s">
        <v>145</v>
      </c>
      <c r="D129" s="146" t="s">
        <v>68</v>
      </c>
      <c r="E129" s="146" t="s">
        <v>64</v>
      </c>
      <c r="F129" s="146" t="s">
        <v>65</v>
      </c>
      <c r="G129" s="146" t="s">
        <v>146</v>
      </c>
      <c r="H129" s="146" t="s">
        <v>147</v>
      </c>
      <c r="I129" s="147" t="s">
        <v>148</v>
      </c>
      <c r="J129" s="148" t="s">
        <v>132</v>
      </c>
      <c r="K129" s="149" t="s">
        <v>149</v>
      </c>
      <c r="L129" s="150"/>
      <c r="M129" s="64" t="s">
        <v>1</v>
      </c>
      <c r="N129" s="65" t="s">
        <v>47</v>
      </c>
      <c r="O129" s="65" t="s">
        <v>150</v>
      </c>
      <c r="P129" s="65" t="s">
        <v>151</v>
      </c>
      <c r="Q129" s="65" t="s">
        <v>152</v>
      </c>
      <c r="R129" s="65" t="s">
        <v>153</v>
      </c>
      <c r="S129" s="65" t="s">
        <v>154</v>
      </c>
      <c r="T129" s="66" t="s">
        <v>155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2" customFormat="1" ht="22.8" customHeight="1">
      <c r="A130" s="34"/>
      <c r="B130" s="35"/>
      <c r="C130" s="71" t="s">
        <v>156</v>
      </c>
      <c r="D130" s="34"/>
      <c r="E130" s="34"/>
      <c r="F130" s="34"/>
      <c r="G130" s="34"/>
      <c r="H130" s="34"/>
      <c r="I130" s="103"/>
      <c r="J130" s="151">
        <f>BK130</f>
        <v>0</v>
      </c>
      <c r="K130" s="34"/>
      <c r="L130" s="35"/>
      <c r="M130" s="67"/>
      <c r="N130" s="58"/>
      <c r="O130" s="68"/>
      <c r="P130" s="152">
        <f>P131+P365</f>
        <v>0</v>
      </c>
      <c r="Q130" s="68"/>
      <c r="R130" s="152">
        <f>R131+R365</f>
        <v>2.7613433999999994</v>
      </c>
      <c r="S130" s="68"/>
      <c r="T130" s="153">
        <f>T131+T365</f>
        <v>0.80089999999999995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8" t="s">
        <v>82</v>
      </c>
      <c r="AU130" s="18" t="s">
        <v>134</v>
      </c>
      <c r="BK130" s="154">
        <f>BK131+BK365</f>
        <v>0</v>
      </c>
    </row>
    <row r="131" spans="1:65" s="12" customFormat="1" ht="25.95" customHeight="1">
      <c r="B131" s="155"/>
      <c r="D131" s="156" t="s">
        <v>82</v>
      </c>
      <c r="E131" s="157" t="s">
        <v>157</v>
      </c>
      <c r="F131" s="157" t="s">
        <v>158</v>
      </c>
      <c r="I131" s="158"/>
      <c r="J131" s="159">
        <f>BK131</f>
        <v>0</v>
      </c>
      <c r="L131" s="155"/>
      <c r="M131" s="160"/>
      <c r="N131" s="161"/>
      <c r="O131" s="161"/>
      <c r="P131" s="162">
        <f>P132+P256+P263+P267+P339+P357+P363</f>
        <v>0</v>
      </c>
      <c r="Q131" s="161"/>
      <c r="R131" s="162">
        <f>R132+R256+R263+R267+R339+R357+R363</f>
        <v>2.7348233999999993</v>
      </c>
      <c r="S131" s="161"/>
      <c r="T131" s="163">
        <f>T132+T256+T263+T267+T339+T357+T363</f>
        <v>0.80089999999999995</v>
      </c>
      <c r="AR131" s="156" t="s">
        <v>91</v>
      </c>
      <c r="AT131" s="164" t="s">
        <v>82</v>
      </c>
      <c r="AU131" s="164" t="s">
        <v>83</v>
      </c>
      <c r="AY131" s="156" t="s">
        <v>159</v>
      </c>
      <c r="BK131" s="165">
        <f>BK132+BK256+BK263+BK267+BK339+BK357+BK363</f>
        <v>0</v>
      </c>
    </row>
    <row r="132" spans="1:65" s="12" customFormat="1" ht="22.8" customHeight="1">
      <c r="B132" s="155"/>
      <c r="D132" s="156" t="s">
        <v>82</v>
      </c>
      <c r="E132" s="166" t="s">
        <v>91</v>
      </c>
      <c r="F132" s="166" t="s">
        <v>160</v>
      </c>
      <c r="I132" s="158"/>
      <c r="J132" s="167">
        <f>BK132</f>
        <v>0</v>
      </c>
      <c r="L132" s="155"/>
      <c r="M132" s="160"/>
      <c r="N132" s="161"/>
      <c r="O132" s="161"/>
      <c r="P132" s="162">
        <f>SUM(P133:P255)</f>
        <v>0</v>
      </c>
      <c r="Q132" s="161"/>
      <c r="R132" s="162">
        <f>SUM(R133:R255)</f>
        <v>2.0119899999999995</v>
      </c>
      <c r="S132" s="161"/>
      <c r="T132" s="163">
        <f>SUM(T133:T255)</f>
        <v>0.45300000000000001</v>
      </c>
      <c r="AR132" s="156" t="s">
        <v>91</v>
      </c>
      <c r="AT132" s="164" t="s">
        <v>82</v>
      </c>
      <c r="AU132" s="164" t="s">
        <v>91</v>
      </c>
      <c r="AY132" s="156" t="s">
        <v>159</v>
      </c>
      <c r="BK132" s="165">
        <f>SUM(BK133:BK255)</f>
        <v>0</v>
      </c>
    </row>
    <row r="133" spans="1:65" s="2" customFormat="1" ht="19.8" customHeight="1">
      <c r="A133" s="34"/>
      <c r="B133" s="168"/>
      <c r="C133" s="169" t="s">
        <v>91</v>
      </c>
      <c r="D133" s="169" t="s">
        <v>161</v>
      </c>
      <c r="E133" s="170" t="s">
        <v>2032</v>
      </c>
      <c r="F133" s="171" t="s">
        <v>2033</v>
      </c>
      <c r="G133" s="172" t="s">
        <v>164</v>
      </c>
      <c r="H133" s="173">
        <v>0.84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48</v>
      </c>
      <c r="O133" s="60"/>
      <c r="P133" s="179">
        <f>O133*H133</f>
        <v>0</v>
      </c>
      <c r="Q133" s="179">
        <v>0</v>
      </c>
      <c r="R133" s="179">
        <f>Q133*H133</f>
        <v>0</v>
      </c>
      <c r="S133" s="179">
        <v>0.32500000000000001</v>
      </c>
      <c r="T133" s="180">
        <f>S133*H133</f>
        <v>0.27300000000000002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165</v>
      </c>
      <c r="AT133" s="181" t="s">
        <v>161</v>
      </c>
      <c r="AU133" s="181" t="s">
        <v>93</v>
      </c>
      <c r="AY133" s="18" t="s">
        <v>159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91</v>
      </c>
      <c r="BK133" s="182">
        <f>ROUND(I133*H133,2)</f>
        <v>0</v>
      </c>
      <c r="BL133" s="18" t="s">
        <v>165</v>
      </c>
      <c r="BM133" s="181" t="s">
        <v>2034</v>
      </c>
    </row>
    <row r="134" spans="1:65" s="13" customFormat="1">
      <c r="B134" s="183"/>
      <c r="D134" s="184" t="s">
        <v>167</v>
      </c>
      <c r="E134" s="185" t="s">
        <v>1</v>
      </c>
      <c r="F134" s="186" t="s">
        <v>2035</v>
      </c>
      <c r="H134" s="185" t="s">
        <v>1</v>
      </c>
      <c r="I134" s="187"/>
      <c r="L134" s="183"/>
      <c r="M134" s="188"/>
      <c r="N134" s="189"/>
      <c r="O134" s="189"/>
      <c r="P134" s="189"/>
      <c r="Q134" s="189"/>
      <c r="R134" s="189"/>
      <c r="S134" s="189"/>
      <c r="T134" s="190"/>
      <c r="AT134" s="185" t="s">
        <v>167</v>
      </c>
      <c r="AU134" s="185" t="s">
        <v>93</v>
      </c>
      <c r="AV134" s="13" t="s">
        <v>91</v>
      </c>
      <c r="AW134" s="13" t="s">
        <v>38</v>
      </c>
      <c r="AX134" s="13" t="s">
        <v>83</v>
      </c>
      <c r="AY134" s="185" t="s">
        <v>159</v>
      </c>
    </row>
    <row r="135" spans="1:65" s="14" customFormat="1">
      <c r="B135" s="191"/>
      <c r="D135" s="184" t="s">
        <v>167</v>
      </c>
      <c r="E135" s="192" t="s">
        <v>1</v>
      </c>
      <c r="F135" s="193" t="s">
        <v>2036</v>
      </c>
      <c r="H135" s="194">
        <v>0.84</v>
      </c>
      <c r="I135" s="195"/>
      <c r="L135" s="191"/>
      <c r="M135" s="196"/>
      <c r="N135" s="197"/>
      <c r="O135" s="197"/>
      <c r="P135" s="197"/>
      <c r="Q135" s="197"/>
      <c r="R135" s="197"/>
      <c r="S135" s="197"/>
      <c r="T135" s="198"/>
      <c r="AT135" s="192" t="s">
        <v>167</v>
      </c>
      <c r="AU135" s="192" t="s">
        <v>93</v>
      </c>
      <c r="AV135" s="14" t="s">
        <v>93</v>
      </c>
      <c r="AW135" s="14" t="s">
        <v>38</v>
      </c>
      <c r="AX135" s="14" t="s">
        <v>91</v>
      </c>
      <c r="AY135" s="192" t="s">
        <v>159</v>
      </c>
    </row>
    <row r="136" spans="1:65" s="2" customFormat="1" ht="14.4" customHeight="1">
      <c r="A136" s="34"/>
      <c r="B136" s="168"/>
      <c r="C136" s="169" t="s">
        <v>93</v>
      </c>
      <c r="D136" s="169" t="s">
        <v>161</v>
      </c>
      <c r="E136" s="170" t="s">
        <v>372</v>
      </c>
      <c r="F136" s="171" t="s">
        <v>373</v>
      </c>
      <c r="G136" s="172" t="s">
        <v>238</v>
      </c>
      <c r="H136" s="173">
        <v>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48</v>
      </c>
      <c r="O136" s="60"/>
      <c r="P136" s="179">
        <f>O136*H136</f>
        <v>0</v>
      </c>
      <c r="Q136" s="179">
        <v>0</v>
      </c>
      <c r="R136" s="179">
        <f>Q136*H136</f>
        <v>0</v>
      </c>
      <c r="S136" s="179">
        <v>5.5E-2</v>
      </c>
      <c r="T136" s="180">
        <f>S136*H136</f>
        <v>0.11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165</v>
      </c>
      <c r="AT136" s="181" t="s">
        <v>161</v>
      </c>
      <c r="AU136" s="181" t="s">
        <v>93</v>
      </c>
      <c r="AY136" s="18" t="s">
        <v>159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8" t="s">
        <v>91</v>
      </c>
      <c r="BK136" s="182">
        <f>ROUND(I136*H136,2)</f>
        <v>0</v>
      </c>
      <c r="BL136" s="18" t="s">
        <v>165</v>
      </c>
      <c r="BM136" s="181" t="s">
        <v>2037</v>
      </c>
    </row>
    <row r="137" spans="1:65" s="14" customFormat="1">
      <c r="B137" s="191"/>
      <c r="D137" s="184" t="s">
        <v>167</v>
      </c>
      <c r="E137" s="192" t="s">
        <v>1</v>
      </c>
      <c r="F137" s="193" t="s">
        <v>2038</v>
      </c>
      <c r="H137" s="194">
        <v>2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167</v>
      </c>
      <c r="AU137" s="192" t="s">
        <v>93</v>
      </c>
      <c r="AV137" s="14" t="s">
        <v>93</v>
      </c>
      <c r="AW137" s="14" t="s">
        <v>38</v>
      </c>
      <c r="AX137" s="14" t="s">
        <v>91</v>
      </c>
      <c r="AY137" s="192" t="s">
        <v>159</v>
      </c>
    </row>
    <row r="138" spans="1:65" s="2" customFormat="1" ht="14.4" customHeight="1">
      <c r="A138" s="34"/>
      <c r="B138" s="168"/>
      <c r="C138" s="169" t="s">
        <v>109</v>
      </c>
      <c r="D138" s="169" t="s">
        <v>161</v>
      </c>
      <c r="E138" s="170" t="s">
        <v>2039</v>
      </c>
      <c r="F138" s="171" t="s">
        <v>2040</v>
      </c>
      <c r="G138" s="172" t="s">
        <v>238</v>
      </c>
      <c r="H138" s="173">
        <v>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48</v>
      </c>
      <c r="O138" s="60"/>
      <c r="P138" s="179">
        <f>O138*H138</f>
        <v>0</v>
      </c>
      <c r="Q138" s="179">
        <v>0</v>
      </c>
      <c r="R138" s="179">
        <f>Q138*H138</f>
        <v>0</v>
      </c>
      <c r="S138" s="179">
        <v>3.5000000000000003E-2</v>
      </c>
      <c r="T138" s="180">
        <f>S138*H138</f>
        <v>7.0000000000000007E-2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165</v>
      </c>
      <c r="AT138" s="181" t="s">
        <v>161</v>
      </c>
      <c r="AU138" s="181" t="s">
        <v>93</v>
      </c>
      <c r="AY138" s="18" t="s">
        <v>159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91</v>
      </c>
      <c r="BK138" s="182">
        <f>ROUND(I138*H138,2)</f>
        <v>0</v>
      </c>
      <c r="BL138" s="18" t="s">
        <v>165</v>
      </c>
      <c r="BM138" s="181" t="s">
        <v>2041</v>
      </c>
    </row>
    <row r="139" spans="1:65" s="14" customFormat="1">
      <c r="B139" s="191"/>
      <c r="D139" s="184" t="s">
        <v>167</v>
      </c>
      <c r="E139" s="192" t="s">
        <v>1</v>
      </c>
      <c r="F139" s="193" t="s">
        <v>2042</v>
      </c>
      <c r="H139" s="194">
        <v>2</v>
      </c>
      <c r="I139" s="195"/>
      <c r="L139" s="191"/>
      <c r="M139" s="196"/>
      <c r="N139" s="197"/>
      <c r="O139" s="197"/>
      <c r="P139" s="197"/>
      <c r="Q139" s="197"/>
      <c r="R139" s="197"/>
      <c r="S139" s="197"/>
      <c r="T139" s="198"/>
      <c r="AT139" s="192" t="s">
        <v>167</v>
      </c>
      <c r="AU139" s="192" t="s">
        <v>93</v>
      </c>
      <c r="AV139" s="14" t="s">
        <v>93</v>
      </c>
      <c r="AW139" s="14" t="s">
        <v>38</v>
      </c>
      <c r="AX139" s="14" t="s">
        <v>91</v>
      </c>
      <c r="AY139" s="192" t="s">
        <v>159</v>
      </c>
    </row>
    <row r="140" spans="1:65" s="2" customFormat="1" ht="19.8" customHeight="1">
      <c r="A140" s="34"/>
      <c r="B140" s="168"/>
      <c r="C140" s="169" t="s">
        <v>165</v>
      </c>
      <c r="D140" s="169" t="s">
        <v>161</v>
      </c>
      <c r="E140" s="170" t="s">
        <v>180</v>
      </c>
      <c r="F140" s="171" t="s">
        <v>181</v>
      </c>
      <c r="G140" s="172" t="s">
        <v>182</v>
      </c>
      <c r="H140" s="173">
        <v>15.768000000000001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48</v>
      </c>
      <c r="O140" s="60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165</v>
      </c>
      <c r="AT140" s="181" t="s">
        <v>161</v>
      </c>
      <c r="AU140" s="181" t="s">
        <v>93</v>
      </c>
      <c r="AY140" s="18" t="s">
        <v>159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8" t="s">
        <v>91</v>
      </c>
      <c r="BK140" s="182">
        <f>ROUND(I140*H140,2)</f>
        <v>0</v>
      </c>
      <c r="BL140" s="18" t="s">
        <v>165</v>
      </c>
      <c r="BM140" s="181" t="s">
        <v>2043</v>
      </c>
    </row>
    <row r="141" spans="1:65" s="13" customFormat="1">
      <c r="B141" s="183"/>
      <c r="D141" s="184" t="s">
        <v>167</v>
      </c>
      <c r="E141" s="185" t="s">
        <v>1</v>
      </c>
      <c r="F141" s="186" t="s">
        <v>2035</v>
      </c>
      <c r="H141" s="185" t="s">
        <v>1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5" t="s">
        <v>167</v>
      </c>
      <c r="AU141" s="185" t="s">
        <v>93</v>
      </c>
      <c r="AV141" s="13" t="s">
        <v>91</v>
      </c>
      <c r="AW141" s="13" t="s">
        <v>38</v>
      </c>
      <c r="AX141" s="13" t="s">
        <v>83</v>
      </c>
      <c r="AY141" s="185" t="s">
        <v>159</v>
      </c>
    </row>
    <row r="142" spans="1:65" s="14" customFormat="1">
      <c r="B142" s="191"/>
      <c r="D142" s="184" t="s">
        <v>167</v>
      </c>
      <c r="E142" s="192" t="s">
        <v>1</v>
      </c>
      <c r="F142" s="193" t="s">
        <v>2044</v>
      </c>
      <c r="H142" s="194">
        <v>15.768000000000001</v>
      </c>
      <c r="I142" s="195"/>
      <c r="L142" s="191"/>
      <c r="M142" s="196"/>
      <c r="N142" s="197"/>
      <c r="O142" s="197"/>
      <c r="P142" s="197"/>
      <c r="Q142" s="197"/>
      <c r="R142" s="197"/>
      <c r="S142" s="197"/>
      <c r="T142" s="198"/>
      <c r="AT142" s="192" t="s">
        <v>167</v>
      </c>
      <c r="AU142" s="192" t="s">
        <v>93</v>
      </c>
      <c r="AV142" s="14" t="s">
        <v>93</v>
      </c>
      <c r="AW142" s="14" t="s">
        <v>38</v>
      </c>
      <c r="AX142" s="14" t="s">
        <v>91</v>
      </c>
      <c r="AY142" s="192" t="s">
        <v>159</v>
      </c>
    </row>
    <row r="143" spans="1:65" s="2" customFormat="1" ht="19.8" customHeight="1">
      <c r="A143" s="34"/>
      <c r="B143" s="168"/>
      <c r="C143" s="169" t="s">
        <v>185</v>
      </c>
      <c r="D143" s="169" t="s">
        <v>161</v>
      </c>
      <c r="E143" s="170" t="s">
        <v>2045</v>
      </c>
      <c r="F143" s="171" t="s">
        <v>2046</v>
      </c>
      <c r="G143" s="172" t="s">
        <v>182</v>
      </c>
      <c r="H143" s="173">
        <v>15.006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48</v>
      </c>
      <c r="O143" s="6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165</v>
      </c>
      <c r="AT143" s="181" t="s">
        <v>161</v>
      </c>
      <c r="AU143" s="181" t="s">
        <v>93</v>
      </c>
      <c r="AY143" s="18" t="s">
        <v>159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91</v>
      </c>
      <c r="BK143" s="182">
        <f>ROUND(I143*H143,2)</f>
        <v>0</v>
      </c>
      <c r="BL143" s="18" t="s">
        <v>165</v>
      </c>
      <c r="BM143" s="181" t="s">
        <v>2047</v>
      </c>
    </row>
    <row r="144" spans="1:65" s="13" customFormat="1">
      <c r="B144" s="183"/>
      <c r="D144" s="184" t="s">
        <v>167</v>
      </c>
      <c r="E144" s="185" t="s">
        <v>1</v>
      </c>
      <c r="F144" s="186" t="s">
        <v>2048</v>
      </c>
      <c r="H144" s="185" t="s">
        <v>1</v>
      </c>
      <c r="I144" s="187"/>
      <c r="L144" s="183"/>
      <c r="M144" s="188"/>
      <c r="N144" s="189"/>
      <c r="O144" s="189"/>
      <c r="P144" s="189"/>
      <c r="Q144" s="189"/>
      <c r="R144" s="189"/>
      <c r="S144" s="189"/>
      <c r="T144" s="190"/>
      <c r="AT144" s="185" t="s">
        <v>167</v>
      </c>
      <c r="AU144" s="185" t="s">
        <v>93</v>
      </c>
      <c r="AV144" s="13" t="s">
        <v>91</v>
      </c>
      <c r="AW144" s="13" t="s">
        <v>38</v>
      </c>
      <c r="AX144" s="13" t="s">
        <v>83</v>
      </c>
      <c r="AY144" s="185" t="s">
        <v>159</v>
      </c>
    </row>
    <row r="145" spans="1:65" s="13" customFormat="1">
      <c r="B145" s="183"/>
      <c r="D145" s="184" t="s">
        <v>167</v>
      </c>
      <c r="E145" s="185" t="s">
        <v>1</v>
      </c>
      <c r="F145" s="186" t="s">
        <v>2049</v>
      </c>
      <c r="H145" s="185" t="s">
        <v>1</v>
      </c>
      <c r="I145" s="187"/>
      <c r="L145" s="183"/>
      <c r="M145" s="188"/>
      <c r="N145" s="189"/>
      <c r="O145" s="189"/>
      <c r="P145" s="189"/>
      <c r="Q145" s="189"/>
      <c r="R145" s="189"/>
      <c r="S145" s="189"/>
      <c r="T145" s="190"/>
      <c r="AT145" s="185" t="s">
        <v>167</v>
      </c>
      <c r="AU145" s="185" t="s">
        <v>93</v>
      </c>
      <c r="AV145" s="13" t="s">
        <v>91</v>
      </c>
      <c r="AW145" s="13" t="s">
        <v>38</v>
      </c>
      <c r="AX145" s="13" t="s">
        <v>83</v>
      </c>
      <c r="AY145" s="185" t="s">
        <v>159</v>
      </c>
    </row>
    <row r="146" spans="1:65" s="14" customFormat="1">
      <c r="B146" s="191"/>
      <c r="D146" s="184" t="s">
        <v>167</v>
      </c>
      <c r="E146" s="192" t="s">
        <v>1</v>
      </c>
      <c r="F146" s="193" t="s">
        <v>2050</v>
      </c>
      <c r="H146" s="194">
        <v>15.006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167</v>
      </c>
      <c r="AU146" s="192" t="s">
        <v>93</v>
      </c>
      <c r="AV146" s="14" t="s">
        <v>93</v>
      </c>
      <c r="AW146" s="14" t="s">
        <v>38</v>
      </c>
      <c r="AX146" s="14" t="s">
        <v>91</v>
      </c>
      <c r="AY146" s="192" t="s">
        <v>159</v>
      </c>
    </row>
    <row r="147" spans="1:65" s="2" customFormat="1" ht="19.8" customHeight="1">
      <c r="A147" s="34"/>
      <c r="B147" s="168"/>
      <c r="C147" s="169" t="s">
        <v>190</v>
      </c>
      <c r="D147" s="169" t="s">
        <v>161</v>
      </c>
      <c r="E147" s="170" t="s">
        <v>2051</v>
      </c>
      <c r="F147" s="171" t="s">
        <v>2052</v>
      </c>
      <c r="G147" s="172" t="s">
        <v>182</v>
      </c>
      <c r="H147" s="173">
        <v>25.01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48</v>
      </c>
      <c r="O147" s="60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165</v>
      </c>
      <c r="AT147" s="181" t="s">
        <v>161</v>
      </c>
      <c r="AU147" s="181" t="s">
        <v>93</v>
      </c>
      <c r="AY147" s="18" t="s">
        <v>159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91</v>
      </c>
      <c r="BK147" s="182">
        <f>ROUND(I147*H147,2)</f>
        <v>0</v>
      </c>
      <c r="BL147" s="18" t="s">
        <v>165</v>
      </c>
      <c r="BM147" s="181" t="s">
        <v>2053</v>
      </c>
    </row>
    <row r="148" spans="1:65" s="13" customFormat="1">
      <c r="B148" s="183"/>
      <c r="D148" s="184" t="s">
        <v>167</v>
      </c>
      <c r="E148" s="185" t="s">
        <v>1</v>
      </c>
      <c r="F148" s="186" t="s">
        <v>2054</v>
      </c>
      <c r="H148" s="185" t="s">
        <v>1</v>
      </c>
      <c r="I148" s="187"/>
      <c r="L148" s="183"/>
      <c r="M148" s="188"/>
      <c r="N148" s="189"/>
      <c r="O148" s="189"/>
      <c r="P148" s="189"/>
      <c r="Q148" s="189"/>
      <c r="R148" s="189"/>
      <c r="S148" s="189"/>
      <c r="T148" s="190"/>
      <c r="AT148" s="185" t="s">
        <v>167</v>
      </c>
      <c r="AU148" s="185" t="s">
        <v>93</v>
      </c>
      <c r="AV148" s="13" t="s">
        <v>91</v>
      </c>
      <c r="AW148" s="13" t="s">
        <v>38</v>
      </c>
      <c r="AX148" s="13" t="s">
        <v>83</v>
      </c>
      <c r="AY148" s="185" t="s">
        <v>159</v>
      </c>
    </row>
    <row r="149" spans="1:65" s="13" customFormat="1">
      <c r="B149" s="183"/>
      <c r="D149" s="184" t="s">
        <v>167</v>
      </c>
      <c r="E149" s="185" t="s">
        <v>1</v>
      </c>
      <c r="F149" s="186" t="s">
        <v>2055</v>
      </c>
      <c r="H149" s="185" t="s">
        <v>1</v>
      </c>
      <c r="I149" s="187"/>
      <c r="L149" s="183"/>
      <c r="M149" s="188"/>
      <c r="N149" s="189"/>
      <c r="O149" s="189"/>
      <c r="P149" s="189"/>
      <c r="Q149" s="189"/>
      <c r="R149" s="189"/>
      <c r="S149" s="189"/>
      <c r="T149" s="190"/>
      <c r="AT149" s="185" t="s">
        <v>167</v>
      </c>
      <c r="AU149" s="185" t="s">
        <v>93</v>
      </c>
      <c r="AV149" s="13" t="s">
        <v>91</v>
      </c>
      <c r="AW149" s="13" t="s">
        <v>38</v>
      </c>
      <c r="AX149" s="13" t="s">
        <v>83</v>
      </c>
      <c r="AY149" s="185" t="s">
        <v>159</v>
      </c>
    </row>
    <row r="150" spans="1:65" s="14" customFormat="1">
      <c r="B150" s="191"/>
      <c r="D150" s="184" t="s">
        <v>167</v>
      </c>
      <c r="E150" s="192" t="s">
        <v>1</v>
      </c>
      <c r="F150" s="193" t="s">
        <v>2056</v>
      </c>
      <c r="H150" s="194">
        <v>27.5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167</v>
      </c>
      <c r="AU150" s="192" t="s">
        <v>93</v>
      </c>
      <c r="AV150" s="14" t="s">
        <v>93</v>
      </c>
      <c r="AW150" s="14" t="s">
        <v>38</v>
      </c>
      <c r="AX150" s="14" t="s">
        <v>83</v>
      </c>
      <c r="AY150" s="192" t="s">
        <v>159</v>
      </c>
    </row>
    <row r="151" spans="1:65" s="14" customFormat="1">
      <c r="B151" s="191"/>
      <c r="D151" s="184" t="s">
        <v>167</v>
      </c>
      <c r="E151" s="192" t="s">
        <v>1</v>
      </c>
      <c r="F151" s="193" t="s">
        <v>2057</v>
      </c>
      <c r="H151" s="194">
        <v>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167</v>
      </c>
      <c r="AU151" s="192" t="s">
        <v>93</v>
      </c>
      <c r="AV151" s="14" t="s">
        <v>93</v>
      </c>
      <c r="AW151" s="14" t="s">
        <v>38</v>
      </c>
      <c r="AX151" s="14" t="s">
        <v>83</v>
      </c>
      <c r="AY151" s="192" t="s">
        <v>159</v>
      </c>
    </row>
    <row r="152" spans="1:65" s="13" customFormat="1">
      <c r="B152" s="183"/>
      <c r="D152" s="184" t="s">
        <v>167</v>
      </c>
      <c r="E152" s="185" t="s">
        <v>1</v>
      </c>
      <c r="F152" s="186" t="s">
        <v>2058</v>
      </c>
      <c r="H152" s="185" t="s">
        <v>1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5" t="s">
        <v>167</v>
      </c>
      <c r="AU152" s="185" t="s">
        <v>93</v>
      </c>
      <c r="AV152" s="13" t="s">
        <v>91</v>
      </c>
      <c r="AW152" s="13" t="s">
        <v>38</v>
      </c>
      <c r="AX152" s="13" t="s">
        <v>83</v>
      </c>
      <c r="AY152" s="185" t="s">
        <v>159</v>
      </c>
    </row>
    <row r="153" spans="1:65" s="14" customFormat="1">
      <c r="B153" s="191"/>
      <c r="D153" s="184" t="s">
        <v>167</v>
      </c>
      <c r="E153" s="192" t="s">
        <v>1</v>
      </c>
      <c r="F153" s="193" t="s">
        <v>2059</v>
      </c>
      <c r="H153" s="194">
        <v>3.125</v>
      </c>
      <c r="I153" s="195"/>
      <c r="L153" s="191"/>
      <c r="M153" s="196"/>
      <c r="N153" s="197"/>
      <c r="O153" s="197"/>
      <c r="P153" s="197"/>
      <c r="Q153" s="197"/>
      <c r="R153" s="197"/>
      <c r="S153" s="197"/>
      <c r="T153" s="198"/>
      <c r="AT153" s="192" t="s">
        <v>167</v>
      </c>
      <c r="AU153" s="192" t="s">
        <v>93</v>
      </c>
      <c r="AV153" s="14" t="s">
        <v>93</v>
      </c>
      <c r="AW153" s="14" t="s">
        <v>38</v>
      </c>
      <c r="AX153" s="14" t="s">
        <v>83</v>
      </c>
      <c r="AY153" s="192" t="s">
        <v>159</v>
      </c>
    </row>
    <row r="154" spans="1:65" s="14" customFormat="1">
      <c r="B154" s="191"/>
      <c r="D154" s="184" t="s">
        <v>167</v>
      </c>
      <c r="E154" s="192" t="s">
        <v>1</v>
      </c>
      <c r="F154" s="193" t="s">
        <v>2060</v>
      </c>
      <c r="H154" s="194">
        <v>5.28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167</v>
      </c>
      <c r="AU154" s="192" t="s">
        <v>93</v>
      </c>
      <c r="AV154" s="14" t="s">
        <v>93</v>
      </c>
      <c r="AW154" s="14" t="s">
        <v>38</v>
      </c>
      <c r="AX154" s="14" t="s">
        <v>83</v>
      </c>
      <c r="AY154" s="192" t="s">
        <v>159</v>
      </c>
    </row>
    <row r="155" spans="1:65" s="13" customFormat="1">
      <c r="B155" s="183"/>
      <c r="D155" s="184" t="s">
        <v>167</v>
      </c>
      <c r="E155" s="185" t="s">
        <v>1</v>
      </c>
      <c r="F155" s="186" t="s">
        <v>2061</v>
      </c>
      <c r="H155" s="185" t="s">
        <v>1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5" t="s">
        <v>167</v>
      </c>
      <c r="AU155" s="185" t="s">
        <v>93</v>
      </c>
      <c r="AV155" s="13" t="s">
        <v>91</v>
      </c>
      <c r="AW155" s="13" t="s">
        <v>38</v>
      </c>
      <c r="AX155" s="13" t="s">
        <v>83</v>
      </c>
      <c r="AY155" s="185" t="s">
        <v>159</v>
      </c>
    </row>
    <row r="156" spans="1:65" s="14" customFormat="1">
      <c r="B156" s="191"/>
      <c r="D156" s="184" t="s">
        <v>167</v>
      </c>
      <c r="E156" s="192" t="s">
        <v>1</v>
      </c>
      <c r="F156" s="193" t="s">
        <v>2062</v>
      </c>
      <c r="H156" s="194">
        <v>1.421</v>
      </c>
      <c r="I156" s="195"/>
      <c r="L156" s="191"/>
      <c r="M156" s="196"/>
      <c r="N156" s="197"/>
      <c r="O156" s="197"/>
      <c r="P156" s="197"/>
      <c r="Q156" s="197"/>
      <c r="R156" s="197"/>
      <c r="S156" s="197"/>
      <c r="T156" s="198"/>
      <c r="AT156" s="192" t="s">
        <v>167</v>
      </c>
      <c r="AU156" s="192" t="s">
        <v>93</v>
      </c>
      <c r="AV156" s="14" t="s">
        <v>93</v>
      </c>
      <c r="AW156" s="14" t="s">
        <v>38</v>
      </c>
      <c r="AX156" s="14" t="s">
        <v>83</v>
      </c>
      <c r="AY156" s="192" t="s">
        <v>159</v>
      </c>
    </row>
    <row r="157" spans="1:65" s="14" customFormat="1">
      <c r="B157" s="191"/>
      <c r="D157" s="184" t="s">
        <v>167</v>
      </c>
      <c r="E157" s="192" t="s">
        <v>1</v>
      </c>
      <c r="F157" s="193" t="s">
        <v>2063</v>
      </c>
      <c r="H157" s="194">
        <v>1.6240000000000001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167</v>
      </c>
      <c r="AU157" s="192" t="s">
        <v>93</v>
      </c>
      <c r="AV157" s="14" t="s">
        <v>93</v>
      </c>
      <c r="AW157" s="14" t="s">
        <v>38</v>
      </c>
      <c r="AX157" s="14" t="s">
        <v>83</v>
      </c>
      <c r="AY157" s="192" t="s">
        <v>159</v>
      </c>
    </row>
    <row r="158" spans="1:65" s="14" customFormat="1">
      <c r="B158" s="191"/>
      <c r="D158" s="184" t="s">
        <v>167</v>
      </c>
      <c r="E158" s="192" t="s">
        <v>1</v>
      </c>
      <c r="F158" s="193" t="s">
        <v>2064</v>
      </c>
      <c r="H158" s="194">
        <v>0.98699999999999999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167</v>
      </c>
      <c r="AU158" s="192" t="s">
        <v>93</v>
      </c>
      <c r="AV158" s="14" t="s">
        <v>93</v>
      </c>
      <c r="AW158" s="14" t="s">
        <v>38</v>
      </c>
      <c r="AX158" s="14" t="s">
        <v>83</v>
      </c>
      <c r="AY158" s="192" t="s">
        <v>159</v>
      </c>
    </row>
    <row r="159" spans="1:65" s="13" customFormat="1">
      <c r="B159" s="183"/>
      <c r="D159" s="184" t="s">
        <v>167</v>
      </c>
      <c r="E159" s="185" t="s">
        <v>1</v>
      </c>
      <c r="F159" s="186" t="s">
        <v>2065</v>
      </c>
      <c r="H159" s="185" t="s">
        <v>1</v>
      </c>
      <c r="I159" s="187"/>
      <c r="L159" s="183"/>
      <c r="M159" s="188"/>
      <c r="N159" s="189"/>
      <c r="O159" s="189"/>
      <c r="P159" s="189"/>
      <c r="Q159" s="189"/>
      <c r="R159" s="189"/>
      <c r="S159" s="189"/>
      <c r="T159" s="190"/>
      <c r="AT159" s="185" t="s">
        <v>167</v>
      </c>
      <c r="AU159" s="185" t="s">
        <v>93</v>
      </c>
      <c r="AV159" s="13" t="s">
        <v>91</v>
      </c>
      <c r="AW159" s="13" t="s">
        <v>38</v>
      </c>
      <c r="AX159" s="13" t="s">
        <v>83</v>
      </c>
      <c r="AY159" s="185" t="s">
        <v>159</v>
      </c>
    </row>
    <row r="160" spans="1:65" s="14" customFormat="1">
      <c r="B160" s="191"/>
      <c r="D160" s="184" t="s">
        <v>167</v>
      </c>
      <c r="E160" s="192" t="s">
        <v>1</v>
      </c>
      <c r="F160" s="193" t="s">
        <v>2066</v>
      </c>
      <c r="H160" s="194">
        <v>5.0819999999999999</v>
      </c>
      <c r="I160" s="195"/>
      <c r="L160" s="191"/>
      <c r="M160" s="196"/>
      <c r="N160" s="197"/>
      <c r="O160" s="197"/>
      <c r="P160" s="197"/>
      <c r="Q160" s="197"/>
      <c r="R160" s="197"/>
      <c r="S160" s="197"/>
      <c r="T160" s="198"/>
      <c r="AT160" s="192" t="s">
        <v>167</v>
      </c>
      <c r="AU160" s="192" t="s">
        <v>93</v>
      </c>
      <c r="AV160" s="14" t="s">
        <v>93</v>
      </c>
      <c r="AW160" s="14" t="s">
        <v>38</v>
      </c>
      <c r="AX160" s="14" t="s">
        <v>83</v>
      </c>
      <c r="AY160" s="192" t="s">
        <v>159</v>
      </c>
    </row>
    <row r="161" spans="1:65" s="16" customFormat="1">
      <c r="B161" s="229"/>
      <c r="D161" s="184" t="s">
        <v>167</v>
      </c>
      <c r="E161" s="230" t="s">
        <v>1</v>
      </c>
      <c r="F161" s="231" t="s">
        <v>2067</v>
      </c>
      <c r="H161" s="232">
        <v>50.019000000000005</v>
      </c>
      <c r="I161" s="233"/>
      <c r="L161" s="229"/>
      <c r="M161" s="234"/>
      <c r="N161" s="235"/>
      <c r="O161" s="235"/>
      <c r="P161" s="235"/>
      <c r="Q161" s="235"/>
      <c r="R161" s="235"/>
      <c r="S161" s="235"/>
      <c r="T161" s="236"/>
      <c r="AT161" s="230" t="s">
        <v>167</v>
      </c>
      <c r="AU161" s="230" t="s">
        <v>93</v>
      </c>
      <c r="AV161" s="16" t="s">
        <v>109</v>
      </c>
      <c r="AW161" s="16" t="s">
        <v>38</v>
      </c>
      <c r="AX161" s="16" t="s">
        <v>83</v>
      </c>
      <c r="AY161" s="230" t="s">
        <v>159</v>
      </c>
    </row>
    <row r="162" spans="1:65" s="14" customFormat="1">
      <c r="B162" s="191"/>
      <c r="D162" s="184" t="s">
        <v>167</v>
      </c>
      <c r="E162" s="192" t="s">
        <v>1</v>
      </c>
      <c r="F162" s="193" t="s">
        <v>2068</v>
      </c>
      <c r="H162" s="194">
        <v>25.01</v>
      </c>
      <c r="I162" s="195"/>
      <c r="L162" s="191"/>
      <c r="M162" s="196"/>
      <c r="N162" s="197"/>
      <c r="O162" s="197"/>
      <c r="P162" s="197"/>
      <c r="Q162" s="197"/>
      <c r="R162" s="197"/>
      <c r="S162" s="197"/>
      <c r="T162" s="198"/>
      <c r="AT162" s="192" t="s">
        <v>167</v>
      </c>
      <c r="AU162" s="192" t="s">
        <v>93</v>
      </c>
      <c r="AV162" s="14" t="s">
        <v>93</v>
      </c>
      <c r="AW162" s="14" t="s">
        <v>38</v>
      </c>
      <c r="AX162" s="14" t="s">
        <v>91</v>
      </c>
      <c r="AY162" s="192" t="s">
        <v>159</v>
      </c>
    </row>
    <row r="163" spans="1:65" s="2" customFormat="1" ht="19.8" customHeight="1">
      <c r="A163" s="34"/>
      <c r="B163" s="168"/>
      <c r="C163" s="169" t="s">
        <v>195</v>
      </c>
      <c r="D163" s="169" t="s">
        <v>161</v>
      </c>
      <c r="E163" s="170" t="s">
        <v>2069</v>
      </c>
      <c r="F163" s="171" t="s">
        <v>2070</v>
      </c>
      <c r="G163" s="172" t="s">
        <v>182</v>
      </c>
      <c r="H163" s="173">
        <v>12.505000000000001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48</v>
      </c>
      <c r="O163" s="60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165</v>
      </c>
      <c r="AT163" s="181" t="s">
        <v>161</v>
      </c>
      <c r="AU163" s="181" t="s">
        <v>93</v>
      </c>
      <c r="AY163" s="18" t="s">
        <v>159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91</v>
      </c>
      <c r="BK163" s="182">
        <f>ROUND(I163*H163,2)</f>
        <v>0</v>
      </c>
      <c r="BL163" s="18" t="s">
        <v>165</v>
      </c>
      <c r="BM163" s="181" t="s">
        <v>2071</v>
      </c>
    </row>
    <row r="164" spans="1:65" s="14" customFormat="1">
      <c r="B164" s="191"/>
      <c r="D164" s="184" t="s">
        <v>167</v>
      </c>
      <c r="E164" s="192" t="s">
        <v>1</v>
      </c>
      <c r="F164" s="193" t="s">
        <v>2072</v>
      </c>
      <c r="H164" s="194">
        <v>12.505000000000001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167</v>
      </c>
      <c r="AU164" s="192" t="s">
        <v>93</v>
      </c>
      <c r="AV164" s="14" t="s">
        <v>93</v>
      </c>
      <c r="AW164" s="14" t="s">
        <v>38</v>
      </c>
      <c r="AX164" s="14" t="s">
        <v>91</v>
      </c>
      <c r="AY164" s="192" t="s">
        <v>159</v>
      </c>
    </row>
    <row r="165" spans="1:65" s="2" customFormat="1" ht="19.8" customHeight="1">
      <c r="A165" s="34"/>
      <c r="B165" s="168"/>
      <c r="C165" s="169" t="s">
        <v>200</v>
      </c>
      <c r="D165" s="169" t="s">
        <v>161</v>
      </c>
      <c r="E165" s="170" t="s">
        <v>2073</v>
      </c>
      <c r="F165" s="171" t="s">
        <v>2074</v>
      </c>
      <c r="G165" s="172" t="s">
        <v>182</v>
      </c>
      <c r="H165" s="173">
        <v>25.01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48</v>
      </c>
      <c r="O165" s="6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165</v>
      </c>
      <c r="AT165" s="181" t="s">
        <v>161</v>
      </c>
      <c r="AU165" s="181" t="s">
        <v>93</v>
      </c>
      <c r="AY165" s="18" t="s">
        <v>159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91</v>
      </c>
      <c r="BK165" s="182">
        <f>ROUND(I165*H165,2)</f>
        <v>0</v>
      </c>
      <c r="BL165" s="18" t="s">
        <v>165</v>
      </c>
      <c r="BM165" s="181" t="s">
        <v>2075</v>
      </c>
    </row>
    <row r="166" spans="1:65" s="13" customFormat="1">
      <c r="B166" s="183"/>
      <c r="D166" s="184" t="s">
        <v>167</v>
      </c>
      <c r="E166" s="185" t="s">
        <v>1</v>
      </c>
      <c r="F166" s="186" t="s">
        <v>2049</v>
      </c>
      <c r="H166" s="185" t="s">
        <v>1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5" t="s">
        <v>167</v>
      </c>
      <c r="AU166" s="185" t="s">
        <v>93</v>
      </c>
      <c r="AV166" s="13" t="s">
        <v>91</v>
      </c>
      <c r="AW166" s="13" t="s">
        <v>38</v>
      </c>
      <c r="AX166" s="13" t="s">
        <v>83</v>
      </c>
      <c r="AY166" s="185" t="s">
        <v>159</v>
      </c>
    </row>
    <row r="167" spans="1:65" s="14" customFormat="1">
      <c r="B167" s="191"/>
      <c r="D167" s="184" t="s">
        <v>167</v>
      </c>
      <c r="E167" s="192" t="s">
        <v>1</v>
      </c>
      <c r="F167" s="193" t="s">
        <v>2076</v>
      </c>
      <c r="H167" s="194">
        <v>25.01</v>
      </c>
      <c r="I167" s="195"/>
      <c r="L167" s="191"/>
      <c r="M167" s="196"/>
      <c r="N167" s="197"/>
      <c r="O167" s="197"/>
      <c r="P167" s="197"/>
      <c r="Q167" s="197"/>
      <c r="R167" s="197"/>
      <c r="S167" s="197"/>
      <c r="T167" s="198"/>
      <c r="AT167" s="192" t="s">
        <v>167</v>
      </c>
      <c r="AU167" s="192" t="s">
        <v>93</v>
      </c>
      <c r="AV167" s="14" t="s">
        <v>93</v>
      </c>
      <c r="AW167" s="14" t="s">
        <v>38</v>
      </c>
      <c r="AX167" s="14" t="s">
        <v>91</v>
      </c>
      <c r="AY167" s="192" t="s">
        <v>159</v>
      </c>
    </row>
    <row r="168" spans="1:65" s="2" customFormat="1" ht="19.8" customHeight="1">
      <c r="A168" s="34"/>
      <c r="B168" s="168"/>
      <c r="C168" s="169" t="s">
        <v>204</v>
      </c>
      <c r="D168" s="169" t="s">
        <v>161</v>
      </c>
      <c r="E168" s="170" t="s">
        <v>2077</v>
      </c>
      <c r="F168" s="171" t="s">
        <v>2078</v>
      </c>
      <c r="G168" s="172" t="s">
        <v>182</v>
      </c>
      <c r="H168" s="173">
        <v>13.33</v>
      </c>
      <c r="I168" s="174"/>
      <c r="J168" s="175">
        <f>ROUND(I168*H168,2)</f>
        <v>0</v>
      </c>
      <c r="K168" s="176"/>
      <c r="L168" s="35"/>
      <c r="M168" s="177" t="s">
        <v>1</v>
      </c>
      <c r="N168" s="178" t="s">
        <v>48</v>
      </c>
      <c r="O168" s="60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165</v>
      </c>
      <c r="AT168" s="181" t="s">
        <v>161</v>
      </c>
      <c r="AU168" s="181" t="s">
        <v>93</v>
      </c>
      <c r="AY168" s="18" t="s">
        <v>159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91</v>
      </c>
      <c r="BK168" s="182">
        <f>ROUND(I168*H168,2)</f>
        <v>0</v>
      </c>
      <c r="BL168" s="18" t="s">
        <v>165</v>
      </c>
      <c r="BM168" s="181" t="s">
        <v>2079</v>
      </c>
    </row>
    <row r="169" spans="1:65" s="14" customFormat="1">
      <c r="B169" s="191"/>
      <c r="D169" s="184" t="s">
        <v>167</v>
      </c>
      <c r="E169" s="192" t="s">
        <v>1</v>
      </c>
      <c r="F169" s="193" t="s">
        <v>2080</v>
      </c>
      <c r="H169" s="194">
        <v>13.33</v>
      </c>
      <c r="I169" s="195"/>
      <c r="L169" s="191"/>
      <c r="M169" s="196"/>
      <c r="N169" s="197"/>
      <c r="O169" s="197"/>
      <c r="P169" s="197"/>
      <c r="Q169" s="197"/>
      <c r="R169" s="197"/>
      <c r="S169" s="197"/>
      <c r="T169" s="198"/>
      <c r="AT169" s="192" t="s">
        <v>167</v>
      </c>
      <c r="AU169" s="192" t="s">
        <v>93</v>
      </c>
      <c r="AV169" s="14" t="s">
        <v>93</v>
      </c>
      <c r="AW169" s="14" t="s">
        <v>38</v>
      </c>
      <c r="AX169" s="14" t="s">
        <v>91</v>
      </c>
      <c r="AY169" s="192" t="s">
        <v>159</v>
      </c>
    </row>
    <row r="170" spans="1:65" s="2" customFormat="1" ht="19.8" customHeight="1">
      <c r="A170" s="34"/>
      <c r="B170" s="168"/>
      <c r="C170" s="169" t="s">
        <v>208</v>
      </c>
      <c r="D170" s="169" t="s">
        <v>161</v>
      </c>
      <c r="E170" s="170" t="s">
        <v>2081</v>
      </c>
      <c r="F170" s="171" t="s">
        <v>2082</v>
      </c>
      <c r="G170" s="172" t="s">
        <v>164</v>
      </c>
      <c r="H170" s="173">
        <v>13.6</v>
      </c>
      <c r="I170" s="174"/>
      <c r="J170" s="175">
        <f>ROUND(I170*H170,2)</f>
        <v>0</v>
      </c>
      <c r="K170" s="176"/>
      <c r="L170" s="35"/>
      <c r="M170" s="177" t="s">
        <v>1</v>
      </c>
      <c r="N170" s="178" t="s">
        <v>48</v>
      </c>
      <c r="O170" s="60"/>
      <c r="P170" s="179">
        <f>O170*H170</f>
        <v>0</v>
      </c>
      <c r="Q170" s="179">
        <v>5.8E-4</v>
      </c>
      <c r="R170" s="179">
        <f>Q170*H170</f>
        <v>7.8879999999999992E-3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165</v>
      </c>
      <c r="AT170" s="181" t="s">
        <v>161</v>
      </c>
      <c r="AU170" s="181" t="s">
        <v>93</v>
      </c>
      <c r="AY170" s="18" t="s">
        <v>159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8" t="s">
        <v>91</v>
      </c>
      <c r="BK170" s="182">
        <f>ROUND(I170*H170,2)</f>
        <v>0</v>
      </c>
      <c r="BL170" s="18" t="s">
        <v>165</v>
      </c>
      <c r="BM170" s="181" t="s">
        <v>2083</v>
      </c>
    </row>
    <row r="171" spans="1:65" s="14" customFormat="1">
      <c r="B171" s="191"/>
      <c r="D171" s="184" t="s">
        <v>167</v>
      </c>
      <c r="E171" s="192" t="s">
        <v>1</v>
      </c>
      <c r="F171" s="193" t="s">
        <v>2084</v>
      </c>
      <c r="H171" s="194">
        <v>7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167</v>
      </c>
      <c r="AU171" s="192" t="s">
        <v>93</v>
      </c>
      <c r="AV171" s="14" t="s">
        <v>93</v>
      </c>
      <c r="AW171" s="14" t="s">
        <v>38</v>
      </c>
      <c r="AX171" s="14" t="s">
        <v>83</v>
      </c>
      <c r="AY171" s="192" t="s">
        <v>159</v>
      </c>
    </row>
    <row r="172" spans="1:65" s="14" customFormat="1">
      <c r="B172" s="191"/>
      <c r="D172" s="184" t="s">
        <v>167</v>
      </c>
      <c r="E172" s="192" t="s">
        <v>1</v>
      </c>
      <c r="F172" s="193" t="s">
        <v>2085</v>
      </c>
      <c r="H172" s="194">
        <v>6.6</v>
      </c>
      <c r="I172" s="195"/>
      <c r="L172" s="191"/>
      <c r="M172" s="196"/>
      <c r="N172" s="197"/>
      <c r="O172" s="197"/>
      <c r="P172" s="197"/>
      <c r="Q172" s="197"/>
      <c r="R172" s="197"/>
      <c r="S172" s="197"/>
      <c r="T172" s="198"/>
      <c r="AT172" s="192" t="s">
        <v>167</v>
      </c>
      <c r="AU172" s="192" t="s">
        <v>93</v>
      </c>
      <c r="AV172" s="14" t="s">
        <v>93</v>
      </c>
      <c r="AW172" s="14" t="s">
        <v>38</v>
      </c>
      <c r="AX172" s="14" t="s">
        <v>83</v>
      </c>
      <c r="AY172" s="192" t="s">
        <v>159</v>
      </c>
    </row>
    <row r="173" spans="1:65" s="15" customFormat="1">
      <c r="B173" s="199"/>
      <c r="D173" s="184" t="s">
        <v>167</v>
      </c>
      <c r="E173" s="200" t="s">
        <v>1</v>
      </c>
      <c r="F173" s="201" t="s">
        <v>172</v>
      </c>
      <c r="H173" s="202">
        <v>13.6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167</v>
      </c>
      <c r="AU173" s="200" t="s">
        <v>93</v>
      </c>
      <c r="AV173" s="15" t="s">
        <v>165</v>
      </c>
      <c r="AW173" s="15" t="s">
        <v>38</v>
      </c>
      <c r="AX173" s="15" t="s">
        <v>91</v>
      </c>
      <c r="AY173" s="200" t="s">
        <v>159</v>
      </c>
    </row>
    <row r="174" spans="1:65" s="2" customFormat="1" ht="19.8" customHeight="1">
      <c r="A174" s="34"/>
      <c r="B174" s="168"/>
      <c r="C174" s="169" t="s">
        <v>215</v>
      </c>
      <c r="D174" s="169" t="s">
        <v>161</v>
      </c>
      <c r="E174" s="170" t="s">
        <v>2086</v>
      </c>
      <c r="F174" s="171" t="s">
        <v>2087</v>
      </c>
      <c r="G174" s="172" t="s">
        <v>164</v>
      </c>
      <c r="H174" s="173">
        <v>13.6</v>
      </c>
      <c r="I174" s="174"/>
      <c r="J174" s="175">
        <f>ROUND(I174*H174,2)</f>
        <v>0</v>
      </c>
      <c r="K174" s="176"/>
      <c r="L174" s="35"/>
      <c r="M174" s="177" t="s">
        <v>1</v>
      </c>
      <c r="N174" s="178" t="s">
        <v>48</v>
      </c>
      <c r="O174" s="60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165</v>
      </c>
      <c r="AT174" s="181" t="s">
        <v>161</v>
      </c>
      <c r="AU174" s="181" t="s">
        <v>93</v>
      </c>
      <c r="AY174" s="18" t="s">
        <v>159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8" t="s">
        <v>91</v>
      </c>
      <c r="BK174" s="182">
        <f>ROUND(I174*H174,2)</f>
        <v>0</v>
      </c>
      <c r="BL174" s="18" t="s">
        <v>165</v>
      </c>
      <c r="BM174" s="181" t="s">
        <v>2088</v>
      </c>
    </row>
    <row r="175" spans="1:65" s="2" customFormat="1" ht="19.8" customHeight="1">
      <c r="A175" s="34"/>
      <c r="B175" s="168"/>
      <c r="C175" s="169" t="s">
        <v>222</v>
      </c>
      <c r="D175" s="169" t="s">
        <v>161</v>
      </c>
      <c r="E175" s="170" t="s">
        <v>2089</v>
      </c>
      <c r="F175" s="171" t="s">
        <v>2090</v>
      </c>
      <c r="G175" s="172" t="s">
        <v>182</v>
      </c>
      <c r="H175" s="173">
        <v>33.67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48</v>
      </c>
      <c r="O175" s="60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165</v>
      </c>
      <c r="AT175" s="181" t="s">
        <v>161</v>
      </c>
      <c r="AU175" s="181" t="s">
        <v>93</v>
      </c>
      <c r="AY175" s="18" t="s">
        <v>159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91</v>
      </c>
      <c r="BK175" s="182">
        <f>ROUND(I175*H175,2)</f>
        <v>0</v>
      </c>
      <c r="BL175" s="18" t="s">
        <v>165</v>
      </c>
      <c r="BM175" s="181" t="s">
        <v>2091</v>
      </c>
    </row>
    <row r="176" spans="1:65" s="13" customFormat="1">
      <c r="B176" s="183"/>
      <c r="D176" s="184" t="s">
        <v>167</v>
      </c>
      <c r="E176" s="185" t="s">
        <v>1</v>
      </c>
      <c r="F176" s="186" t="s">
        <v>2092</v>
      </c>
      <c r="H176" s="185" t="s">
        <v>1</v>
      </c>
      <c r="I176" s="187"/>
      <c r="L176" s="183"/>
      <c r="M176" s="188"/>
      <c r="N176" s="189"/>
      <c r="O176" s="189"/>
      <c r="P176" s="189"/>
      <c r="Q176" s="189"/>
      <c r="R176" s="189"/>
      <c r="S176" s="189"/>
      <c r="T176" s="190"/>
      <c r="AT176" s="185" t="s">
        <v>167</v>
      </c>
      <c r="AU176" s="185" t="s">
        <v>93</v>
      </c>
      <c r="AV176" s="13" t="s">
        <v>91</v>
      </c>
      <c r="AW176" s="13" t="s">
        <v>38</v>
      </c>
      <c r="AX176" s="13" t="s">
        <v>83</v>
      </c>
      <c r="AY176" s="185" t="s">
        <v>159</v>
      </c>
    </row>
    <row r="177" spans="1:65" s="13" customFormat="1">
      <c r="B177" s="183"/>
      <c r="D177" s="184" t="s">
        <v>167</v>
      </c>
      <c r="E177" s="185" t="s">
        <v>1</v>
      </c>
      <c r="F177" s="186" t="s">
        <v>2093</v>
      </c>
      <c r="H177" s="185" t="s">
        <v>1</v>
      </c>
      <c r="I177" s="187"/>
      <c r="L177" s="183"/>
      <c r="M177" s="188"/>
      <c r="N177" s="189"/>
      <c r="O177" s="189"/>
      <c r="P177" s="189"/>
      <c r="Q177" s="189"/>
      <c r="R177" s="189"/>
      <c r="S177" s="189"/>
      <c r="T177" s="190"/>
      <c r="AT177" s="185" t="s">
        <v>167</v>
      </c>
      <c r="AU177" s="185" t="s">
        <v>93</v>
      </c>
      <c r="AV177" s="13" t="s">
        <v>91</v>
      </c>
      <c r="AW177" s="13" t="s">
        <v>38</v>
      </c>
      <c r="AX177" s="13" t="s">
        <v>83</v>
      </c>
      <c r="AY177" s="185" t="s">
        <v>159</v>
      </c>
    </row>
    <row r="178" spans="1:65" s="14" customFormat="1">
      <c r="B178" s="191"/>
      <c r="D178" s="184" t="s">
        <v>167</v>
      </c>
      <c r="E178" s="192" t="s">
        <v>1</v>
      </c>
      <c r="F178" s="193" t="s">
        <v>2056</v>
      </c>
      <c r="H178" s="194">
        <v>27.5</v>
      </c>
      <c r="I178" s="195"/>
      <c r="L178" s="191"/>
      <c r="M178" s="196"/>
      <c r="N178" s="197"/>
      <c r="O178" s="197"/>
      <c r="P178" s="197"/>
      <c r="Q178" s="197"/>
      <c r="R178" s="197"/>
      <c r="S178" s="197"/>
      <c r="T178" s="198"/>
      <c r="AT178" s="192" t="s">
        <v>167</v>
      </c>
      <c r="AU178" s="192" t="s">
        <v>93</v>
      </c>
      <c r="AV178" s="14" t="s">
        <v>93</v>
      </c>
      <c r="AW178" s="14" t="s">
        <v>38</v>
      </c>
      <c r="AX178" s="14" t="s">
        <v>83</v>
      </c>
      <c r="AY178" s="192" t="s">
        <v>159</v>
      </c>
    </row>
    <row r="179" spans="1:65" s="14" customFormat="1">
      <c r="B179" s="191"/>
      <c r="D179" s="184" t="s">
        <v>167</v>
      </c>
      <c r="E179" s="192" t="s">
        <v>1</v>
      </c>
      <c r="F179" s="193" t="s">
        <v>2059</v>
      </c>
      <c r="H179" s="194">
        <v>3.125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167</v>
      </c>
      <c r="AU179" s="192" t="s">
        <v>93</v>
      </c>
      <c r="AV179" s="14" t="s">
        <v>93</v>
      </c>
      <c r="AW179" s="14" t="s">
        <v>38</v>
      </c>
      <c r="AX179" s="14" t="s">
        <v>83</v>
      </c>
      <c r="AY179" s="192" t="s">
        <v>159</v>
      </c>
    </row>
    <row r="180" spans="1:65" s="14" customFormat="1">
      <c r="B180" s="191"/>
      <c r="D180" s="184" t="s">
        <v>167</v>
      </c>
      <c r="E180" s="192" t="s">
        <v>1</v>
      </c>
      <c r="F180" s="193" t="s">
        <v>2094</v>
      </c>
      <c r="H180" s="194">
        <v>1.421</v>
      </c>
      <c r="I180" s="195"/>
      <c r="L180" s="191"/>
      <c r="M180" s="196"/>
      <c r="N180" s="197"/>
      <c r="O180" s="197"/>
      <c r="P180" s="197"/>
      <c r="Q180" s="197"/>
      <c r="R180" s="197"/>
      <c r="S180" s="197"/>
      <c r="T180" s="198"/>
      <c r="AT180" s="192" t="s">
        <v>167</v>
      </c>
      <c r="AU180" s="192" t="s">
        <v>93</v>
      </c>
      <c r="AV180" s="14" t="s">
        <v>93</v>
      </c>
      <c r="AW180" s="14" t="s">
        <v>38</v>
      </c>
      <c r="AX180" s="14" t="s">
        <v>83</v>
      </c>
      <c r="AY180" s="192" t="s">
        <v>159</v>
      </c>
    </row>
    <row r="181" spans="1:65" s="14" customFormat="1">
      <c r="B181" s="191"/>
      <c r="D181" s="184" t="s">
        <v>167</v>
      </c>
      <c r="E181" s="192" t="s">
        <v>1</v>
      </c>
      <c r="F181" s="193" t="s">
        <v>2063</v>
      </c>
      <c r="H181" s="194">
        <v>1.6240000000000001</v>
      </c>
      <c r="I181" s="195"/>
      <c r="L181" s="191"/>
      <c r="M181" s="196"/>
      <c r="N181" s="197"/>
      <c r="O181" s="197"/>
      <c r="P181" s="197"/>
      <c r="Q181" s="197"/>
      <c r="R181" s="197"/>
      <c r="S181" s="197"/>
      <c r="T181" s="198"/>
      <c r="AT181" s="192" t="s">
        <v>167</v>
      </c>
      <c r="AU181" s="192" t="s">
        <v>93</v>
      </c>
      <c r="AV181" s="14" t="s">
        <v>93</v>
      </c>
      <c r="AW181" s="14" t="s">
        <v>38</v>
      </c>
      <c r="AX181" s="14" t="s">
        <v>83</v>
      </c>
      <c r="AY181" s="192" t="s">
        <v>159</v>
      </c>
    </row>
    <row r="182" spans="1:65" s="15" customFormat="1">
      <c r="B182" s="199"/>
      <c r="D182" s="184" t="s">
        <v>167</v>
      </c>
      <c r="E182" s="200" t="s">
        <v>1</v>
      </c>
      <c r="F182" s="201" t="s">
        <v>172</v>
      </c>
      <c r="H182" s="202">
        <v>33.67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167</v>
      </c>
      <c r="AU182" s="200" t="s">
        <v>93</v>
      </c>
      <c r="AV182" s="15" t="s">
        <v>165</v>
      </c>
      <c r="AW182" s="15" t="s">
        <v>38</v>
      </c>
      <c r="AX182" s="15" t="s">
        <v>91</v>
      </c>
      <c r="AY182" s="200" t="s">
        <v>159</v>
      </c>
    </row>
    <row r="183" spans="1:65" s="2" customFormat="1" ht="19.8" customHeight="1">
      <c r="A183" s="34"/>
      <c r="B183" s="168"/>
      <c r="C183" s="169" t="s">
        <v>226</v>
      </c>
      <c r="D183" s="169" t="s">
        <v>161</v>
      </c>
      <c r="E183" s="170" t="s">
        <v>186</v>
      </c>
      <c r="F183" s="171" t="s">
        <v>187</v>
      </c>
      <c r="G183" s="172" t="s">
        <v>182</v>
      </c>
      <c r="H183" s="173">
        <v>93.073999999999998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48</v>
      </c>
      <c r="O183" s="60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165</v>
      </c>
      <c r="AT183" s="181" t="s">
        <v>161</v>
      </c>
      <c r="AU183" s="181" t="s">
        <v>93</v>
      </c>
      <c r="AY183" s="18" t="s">
        <v>159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91</v>
      </c>
      <c r="BK183" s="182">
        <f>ROUND(I183*H183,2)</f>
        <v>0</v>
      </c>
      <c r="BL183" s="18" t="s">
        <v>165</v>
      </c>
      <c r="BM183" s="181" t="s">
        <v>2095</v>
      </c>
    </row>
    <row r="184" spans="1:65" s="13" customFormat="1">
      <c r="B184" s="183"/>
      <c r="D184" s="184" t="s">
        <v>167</v>
      </c>
      <c r="E184" s="185" t="s">
        <v>1</v>
      </c>
      <c r="F184" s="186" t="s">
        <v>2096</v>
      </c>
      <c r="H184" s="185" t="s">
        <v>1</v>
      </c>
      <c r="I184" s="187"/>
      <c r="L184" s="183"/>
      <c r="M184" s="188"/>
      <c r="N184" s="189"/>
      <c r="O184" s="189"/>
      <c r="P184" s="189"/>
      <c r="Q184" s="189"/>
      <c r="R184" s="189"/>
      <c r="S184" s="189"/>
      <c r="T184" s="190"/>
      <c r="AT184" s="185" t="s">
        <v>167</v>
      </c>
      <c r="AU184" s="185" t="s">
        <v>93</v>
      </c>
      <c r="AV184" s="13" t="s">
        <v>91</v>
      </c>
      <c r="AW184" s="13" t="s">
        <v>38</v>
      </c>
      <c r="AX184" s="13" t="s">
        <v>83</v>
      </c>
      <c r="AY184" s="185" t="s">
        <v>159</v>
      </c>
    </row>
    <row r="185" spans="1:65" s="14" customFormat="1">
      <c r="B185" s="191"/>
      <c r="D185" s="184" t="s">
        <v>167</v>
      </c>
      <c r="E185" s="192" t="s">
        <v>1</v>
      </c>
      <c r="F185" s="193" t="s">
        <v>2097</v>
      </c>
      <c r="H185" s="194">
        <v>50.02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167</v>
      </c>
      <c r="AU185" s="192" t="s">
        <v>93</v>
      </c>
      <c r="AV185" s="14" t="s">
        <v>93</v>
      </c>
      <c r="AW185" s="14" t="s">
        <v>38</v>
      </c>
      <c r="AX185" s="14" t="s">
        <v>83</v>
      </c>
      <c r="AY185" s="192" t="s">
        <v>159</v>
      </c>
    </row>
    <row r="186" spans="1:65" s="13" customFormat="1">
      <c r="B186" s="183"/>
      <c r="D186" s="184" t="s">
        <v>167</v>
      </c>
      <c r="E186" s="185" t="s">
        <v>1</v>
      </c>
      <c r="F186" s="186" t="s">
        <v>2098</v>
      </c>
      <c r="H186" s="185" t="s">
        <v>1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5" t="s">
        <v>167</v>
      </c>
      <c r="AU186" s="185" t="s">
        <v>93</v>
      </c>
      <c r="AV186" s="13" t="s">
        <v>91</v>
      </c>
      <c r="AW186" s="13" t="s">
        <v>38</v>
      </c>
      <c r="AX186" s="13" t="s">
        <v>83</v>
      </c>
      <c r="AY186" s="185" t="s">
        <v>159</v>
      </c>
    </row>
    <row r="187" spans="1:65" s="14" customFormat="1">
      <c r="B187" s="191"/>
      <c r="D187" s="184" t="s">
        <v>167</v>
      </c>
      <c r="E187" s="192" t="s">
        <v>1</v>
      </c>
      <c r="F187" s="193" t="s">
        <v>2099</v>
      </c>
      <c r="H187" s="194">
        <v>11.518000000000001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167</v>
      </c>
      <c r="AU187" s="192" t="s">
        <v>93</v>
      </c>
      <c r="AV187" s="14" t="s">
        <v>93</v>
      </c>
      <c r="AW187" s="14" t="s">
        <v>38</v>
      </c>
      <c r="AX187" s="14" t="s">
        <v>83</v>
      </c>
      <c r="AY187" s="192" t="s">
        <v>159</v>
      </c>
    </row>
    <row r="188" spans="1:65" s="14" customFormat="1">
      <c r="B188" s="191"/>
      <c r="D188" s="184" t="s">
        <v>167</v>
      </c>
      <c r="E188" s="192" t="s">
        <v>1</v>
      </c>
      <c r="F188" s="193" t="s">
        <v>2100</v>
      </c>
      <c r="H188" s="194">
        <v>31.536000000000001</v>
      </c>
      <c r="I188" s="195"/>
      <c r="L188" s="191"/>
      <c r="M188" s="196"/>
      <c r="N188" s="197"/>
      <c r="O188" s="197"/>
      <c r="P188" s="197"/>
      <c r="Q188" s="197"/>
      <c r="R188" s="197"/>
      <c r="S188" s="197"/>
      <c r="T188" s="198"/>
      <c r="AT188" s="192" t="s">
        <v>167</v>
      </c>
      <c r="AU188" s="192" t="s">
        <v>93</v>
      </c>
      <c r="AV188" s="14" t="s">
        <v>93</v>
      </c>
      <c r="AW188" s="14" t="s">
        <v>38</v>
      </c>
      <c r="AX188" s="14" t="s">
        <v>83</v>
      </c>
      <c r="AY188" s="192" t="s">
        <v>159</v>
      </c>
    </row>
    <row r="189" spans="1:65" s="15" customFormat="1">
      <c r="B189" s="199"/>
      <c r="D189" s="184" t="s">
        <v>167</v>
      </c>
      <c r="E189" s="200" t="s">
        <v>1</v>
      </c>
      <c r="F189" s="201" t="s">
        <v>172</v>
      </c>
      <c r="H189" s="202">
        <v>93.074000000000012</v>
      </c>
      <c r="I189" s="203"/>
      <c r="L189" s="199"/>
      <c r="M189" s="204"/>
      <c r="N189" s="205"/>
      <c r="O189" s="205"/>
      <c r="P189" s="205"/>
      <c r="Q189" s="205"/>
      <c r="R189" s="205"/>
      <c r="S189" s="205"/>
      <c r="T189" s="206"/>
      <c r="AT189" s="200" t="s">
        <v>167</v>
      </c>
      <c r="AU189" s="200" t="s">
        <v>93</v>
      </c>
      <c r="AV189" s="15" t="s">
        <v>165</v>
      </c>
      <c r="AW189" s="15" t="s">
        <v>38</v>
      </c>
      <c r="AX189" s="15" t="s">
        <v>91</v>
      </c>
      <c r="AY189" s="200" t="s">
        <v>159</v>
      </c>
    </row>
    <row r="190" spans="1:65" s="2" customFormat="1" ht="19.8" customHeight="1">
      <c r="A190" s="34"/>
      <c r="B190" s="168"/>
      <c r="C190" s="169" t="s">
        <v>230</v>
      </c>
      <c r="D190" s="169" t="s">
        <v>161</v>
      </c>
      <c r="E190" s="170" t="s">
        <v>191</v>
      </c>
      <c r="F190" s="171" t="s">
        <v>192</v>
      </c>
      <c r="G190" s="172" t="s">
        <v>182</v>
      </c>
      <c r="H190" s="173">
        <v>27.286000000000001</v>
      </c>
      <c r="I190" s="174"/>
      <c r="J190" s="175">
        <f>ROUND(I190*H190,2)</f>
        <v>0</v>
      </c>
      <c r="K190" s="176"/>
      <c r="L190" s="35"/>
      <c r="M190" s="177" t="s">
        <v>1</v>
      </c>
      <c r="N190" s="178" t="s">
        <v>48</v>
      </c>
      <c r="O190" s="60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165</v>
      </c>
      <c r="AT190" s="181" t="s">
        <v>161</v>
      </c>
      <c r="AU190" s="181" t="s">
        <v>93</v>
      </c>
      <c r="AY190" s="18" t="s">
        <v>159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91</v>
      </c>
      <c r="BK190" s="182">
        <f>ROUND(I190*H190,2)</f>
        <v>0</v>
      </c>
      <c r="BL190" s="18" t="s">
        <v>165</v>
      </c>
      <c r="BM190" s="181" t="s">
        <v>2101</v>
      </c>
    </row>
    <row r="191" spans="1:65" s="14" customFormat="1">
      <c r="B191" s="191"/>
      <c r="D191" s="184" t="s">
        <v>167</v>
      </c>
      <c r="E191" s="192" t="s">
        <v>1</v>
      </c>
      <c r="F191" s="193" t="s">
        <v>2099</v>
      </c>
      <c r="H191" s="194">
        <v>11.518000000000001</v>
      </c>
      <c r="I191" s="195"/>
      <c r="L191" s="191"/>
      <c r="M191" s="196"/>
      <c r="N191" s="197"/>
      <c r="O191" s="197"/>
      <c r="P191" s="197"/>
      <c r="Q191" s="197"/>
      <c r="R191" s="197"/>
      <c r="S191" s="197"/>
      <c r="T191" s="198"/>
      <c r="AT191" s="192" t="s">
        <v>167</v>
      </c>
      <c r="AU191" s="192" t="s">
        <v>93</v>
      </c>
      <c r="AV191" s="14" t="s">
        <v>93</v>
      </c>
      <c r="AW191" s="14" t="s">
        <v>38</v>
      </c>
      <c r="AX191" s="14" t="s">
        <v>83</v>
      </c>
      <c r="AY191" s="192" t="s">
        <v>159</v>
      </c>
    </row>
    <row r="192" spans="1:65" s="14" customFormat="1">
      <c r="B192" s="191"/>
      <c r="D192" s="184" t="s">
        <v>167</v>
      </c>
      <c r="E192" s="192" t="s">
        <v>1</v>
      </c>
      <c r="F192" s="193" t="s">
        <v>2102</v>
      </c>
      <c r="H192" s="194">
        <v>15.768000000000001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167</v>
      </c>
      <c r="AU192" s="192" t="s">
        <v>93</v>
      </c>
      <c r="AV192" s="14" t="s">
        <v>93</v>
      </c>
      <c r="AW192" s="14" t="s">
        <v>38</v>
      </c>
      <c r="AX192" s="14" t="s">
        <v>83</v>
      </c>
      <c r="AY192" s="192" t="s">
        <v>159</v>
      </c>
    </row>
    <row r="193" spans="1:65" s="15" customFormat="1">
      <c r="B193" s="199"/>
      <c r="D193" s="184" t="s">
        <v>167</v>
      </c>
      <c r="E193" s="200" t="s">
        <v>1</v>
      </c>
      <c r="F193" s="201" t="s">
        <v>172</v>
      </c>
      <c r="H193" s="202">
        <v>27.286000000000001</v>
      </c>
      <c r="I193" s="203"/>
      <c r="L193" s="199"/>
      <c r="M193" s="204"/>
      <c r="N193" s="205"/>
      <c r="O193" s="205"/>
      <c r="P193" s="205"/>
      <c r="Q193" s="205"/>
      <c r="R193" s="205"/>
      <c r="S193" s="205"/>
      <c r="T193" s="206"/>
      <c r="AT193" s="200" t="s">
        <v>167</v>
      </c>
      <c r="AU193" s="200" t="s">
        <v>93</v>
      </c>
      <c r="AV193" s="15" t="s">
        <v>165</v>
      </c>
      <c r="AW193" s="15" t="s">
        <v>38</v>
      </c>
      <c r="AX193" s="15" t="s">
        <v>91</v>
      </c>
      <c r="AY193" s="200" t="s">
        <v>159</v>
      </c>
    </row>
    <row r="194" spans="1:65" s="2" customFormat="1" ht="14.4" customHeight="1">
      <c r="A194" s="34"/>
      <c r="B194" s="168"/>
      <c r="C194" s="169" t="s">
        <v>8</v>
      </c>
      <c r="D194" s="169" t="s">
        <v>161</v>
      </c>
      <c r="E194" s="170" t="s">
        <v>414</v>
      </c>
      <c r="F194" s="171" t="s">
        <v>415</v>
      </c>
      <c r="G194" s="172" t="s">
        <v>182</v>
      </c>
      <c r="H194" s="173">
        <v>38.502000000000002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48</v>
      </c>
      <c r="O194" s="60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165</v>
      </c>
      <c r="AT194" s="181" t="s">
        <v>161</v>
      </c>
      <c r="AU194" s="181" t="s">
        <v>93</v>
      </c>
      <c r="AY194" s="18" t="s">
        <v>159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91</v>
      </c>
      <c r="BK194" s="182">
        <f>ROUND(I194*H194,2)</f>
        <v>0</v>
      </c>
      <c r="BL194" s="18" t="s">
        <v>165</v>
      </c>
      <c r="BM194" s="181" t="s">
        <v>2103</v>
      </c>
    </row>
    <row r="195" spans="1:65" s="13" customFormat="1">
      <c r="B195" s="183"/>
      <c r="D195" s="184" t="s">
        <v>167</v>
      </c>
      <c r="E195" s="185" t="s">
        <v>1</v>
      </c>
      <c r="F195" s="186" t="s">
        <v>2096</v>
      </c>
      <c r="H195" s="185" t="s">
        <v>1</v>
      </c>
      <c r="I195" s="187"/>
      <c r="L195" s="183"/>
      <c r="M195" s="188"/>
      <c r="N195" s="189"/>
      <c r="O195" s="189"/>
      <c r="P195" s="189"/>
      <c r="Q195" s="189"/>
      <c r="R195" s="189"/>
      <c r="S195" s="189"/>
      <c r="T195" s="190"/>
      <c r="AT195" s="185" t="s">
        <v>167</v>
      </c>
      <c r="AU195" s="185" t="s">
        <v>93</v>
      </c>
      <c r="AV195" s="13" t="s">
        <v>91</v>
      </c>
      <c r="AW195" s="13" t="s">
        <v>38</v>
      </c>
      <c r="AX195" s="13" t="s">
        <v>83</v>
      </c>
      <c r="AY195" s="185" t="s">
        <v>159</v>
      </c>
    </row>
    <row r="196" spans="1:65" s="14" customFormat="1">
      <c r="B196" s="191"/>
      <c r="D196" s="184" t="s">
        <v>167</v>
      </c>
      <c r="E196" s="192" t="s">
        <v>1</v>
      </c>
      <c r="F196" s="193" t="s">
        <v>2097</v>
      </c>
      <c r="H196" s="194">
        <v>50.02</v>
      </c>
      <c r="I196" s="195"/>
      <c r="L196" s="191"/>
      <c r="M196" s="196"/>
      <c r="N196" s="197"/>
      <c r="O196" s="197"/>
      <c r="P196" s="197"/>
      <c r="Q196" s="197"/>
      <c r="R196" s="197"/>
      <c r="S196" s="197"/>
      <c r="T196" s="198"/>
      <c r="AT196" s="192" t="s">
        <v>167</v>
      </c>
      <c r="AU196" s="192" t="s">
        <v>93</v>
      </c>
      <c r="AV196" s="14" t="s">
        <v>93</v>
      </c>
      <c r="AW196" s="14" t="s">
        <v>38</v>
      </c>
      <c r="AX196" s="14" t="s">
        <v>83</v>
      </c>
      <c r="AY196" s="192" t="s">
        <v>159</v>
      </c>
    </row>
    <row r="197" spans="1:65" s="13" customFormat="1">
      <c r="B197" s="183"/>
      <c r="D197" s="184" t="s">
        <v>167</v>
      </c>
      <c r="E197" s="185" t="s">
        <v>1</v>
      </c>
      <c r="F197" s="186" t="s">
        <v>2098</v>
      </c>
      <c r="H197" s="185" t="s">
        <v>1</v>
      </c>
      <c r="I197" s="187"/>
      <c r="L197" s="183"/>
      <c r="M197" s="188"/>
      <c r="N197" s="189"/>
      <c r="O197" s="189"/>
      <c r="P197" s="189"/>
      <c r="Q197" s="189"/>
      <c r="R197" s="189"/>
      <c r="S197" s="189"/>
      <c r="T197" s="190"/>
      <c r="AT197" s="185" t="s">
        <v>167</v>
      </c>
      <c r="AU197" s="185" t="s">
        <v>93</v>
      </c>
      <c r="AV197" s="13" t="s">
        <v>91</v>
      </c>
      <c r="AW197" s="13" t="s">
        <v>38</v>
      </c>
      <c r="AX197" s="13" t="s">
        <v>83</v>
      </c>
      <c r="AY197" s="185" t="s">
        <v>159</v>
      </c>
    </row>
    <row r="198" spans="1:65" s="14" customFormat="1">
      <c r="B198" s="191"/>
      <c r="D198" s="184" t="s">
        <v>167</v>
      </c>
      <c r="E198" s="192" t="s">
        <v>1</v>
      </c>
      <c r="F198" s="193" t="s">
        <v>2104</v>
      </c>
      <c r="H198" s="194">
        <v>-11.518000000000001</v>
      </c>
      <c r="I198" s="195"/>
      <c r="L198" s="191"/>
      <c r="M198" s="196"/>
      <c r="N198" s="197"/>
      <c r="O198" s="197"/>
      <c r="P198" s="197"/>
      <c r="Q198" s="197"/>
      <c r="R198" s="197"/>
      <c r="S198" s="197"/>
      <c r="T198" s="198"/>
      <c r="AT198" s="192" t="s">
        <v>167</v>
      </c>
      <c r="AU198" s="192" t="s">
        <v>93</v>
      </c>
      <c r="AV198" s="14" t="s">
        <v>93</v>
      </c>
      <c r="AW198" s="14" t="s">
        <v>38</v>
      </c>
      <c r="AX198" s="14" t="s">
        <v>83</v>
      </c>
      <c r="AY198" s="192" t="s">
        <v>159</v>
      </c>
    </row>
    <row r="199" spans="1:65" s="15" customFormat="1">
      <c r="B199" s="199"/>
      <c r="D199" s="184" t="s">
        <v>167</v>
      </c>
      <c r="E199" s="200" t="s">
        <v>1</v>
      </c>
      <c r="F199" s="201" t="s">
        <v>172</v>
      </c>
      <c r="H199" s="202">
        <v>38.502000000000002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167</v>
      </c>
      <c r="AU199" s="200" t="s">
        <v>93</v>
      </c>
      <c r="AV199" s="15" t="s">
        <v>165</v>
      </c>
      <c r="AW199" s="15" t="s">
        <v>38</v>
      </c>
      <c r="AX199" s="15" t="s">
        <v>91</v>
      </c>
      <c r="AY199" s="200" t="s">
        <v>159</v>
      </c>
    </row>
    <row r="200" spans="1:65" s="2" customFormat="1" ht="19.8" customHeight="1">
      <c r="A200" s="34"/>
      <c r="B200" s="168"/>
      <c r="C200" s="169" t="s">
        <v>247</v>
      </c>
      <c r="D200" s="169" t="s">
        <v>161</v>
      </c>
      <c r="E200" s="170" t="s">
        <v>420</v>
      </c>
      <c r="F200" s="171" t="s">
        <v>421</v>
      </c>
      <c r="G200" s="172" t="s">
        <v>308</v>
      </c>
      <c r="H200" s="173">
        <v>69.304000000000002</v>
      </c>
      <c r="I200" s="174"/>
      <c r="J200" s="175">
        <f>ROUND(I200*H200,2)</f>
        <v>0</v>
      </c>
      <c r="K200" s="176"/>
      <c r="L200" s="35"/>
      <c r="M200" s="177" t="s">
        <v>1</v>
      </c>
      <c r="N200" s="178" t="s">
        <v>48</v>
      </c>
      <c r="O200" s="60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165</v>
      </c>
      <c r="AT200" s="181" t="s">
        <v>161</v>
      </c>
      <c r="AU200" s="181" t="s">
        <v>93</v>
      </c>
      <c r="AY200" s="18" t="s">
        <v>159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8" t="s">
        <v>91</v>
      </c>
      <c r="BK200" s="182">
        <f>ROUND(I200*H200,2)</f>
        <v>0</v>
      </c>
      <c r="BL200" s="18" t="s">
        <v>165</v>
      </c>
      <c r="BM200" s="181" t="s">
        <v>2105</v>
      </c>
    </row>
    <row r="201" spans="1:65" s="14" customFormat="1">
      <c r="B201" s="191"/>
      <c r="D201" s="184" t="s">
        <v>167</v>
      </c>
      <c r="F201" s="193" t="s">
        <v>2106</v>
      </c>
      <c r="H201" s="194">
        <v>69.304000000000002</v>
      </c>
      <c r="I201" s="195"/>
      <c r="L201" s="191"/>
      <c r="M201" s="196"/>
      <c r="N201" s="197"/>
      <c r="O201" s="197"/>
      <c r="P201" s="197"/>
      <c r="Q201" s="197"/>
      <c r="R201" s="197"/>
      <c r="S201" s="197"/>
      <c r="T201" s="198"/>
      <c r="AT201" s="192" t="s">
        <v>167</v>
      </c>
      <c r="AU201" s="192" t="s">
        <v>93</v>
      </c>
      <c r="AV201" s="14" t="s">
        <v>93</v>
      </c>
      <c r="AW201" s="14" t="s">
        <v>3</v>
      </c>
      <c r="AX201" s="14" t="s">
        <v>91</v>
      </c>
      <c r="AY201" s="192" t="s">
        <v>159</v>
      </c>
    </row>
    <row r="202" spans="1:65" s="2" customFormat="1" ht="19.8" customHeight="1">
      <c r="A202" s="34"/>
      <c r="B202" s="168"/>
      <c r="C202" s="169" t="s">
        <v>252</v>
      </c>
      <c r="D202" s="169" t="s">
        <v>161</v>
      </c>
      <c r="E202" s="170" t="s">
        <v>428</v>
      </c>
      <c r="F202" s="171" t="s">
        <v>429</v>
      </c>
      <c r="G202" s="172" t="s">
        <v>182</v>
      </c>
      <c r="H202" s="173">
        <v>12.519</v>
      </c>
      <c r="I202" s="174"/>
      <c r="J202" s="175">
        <f>ROUND(I202*H202,2)</f>
        <v>0</v>
      </c>
      <c r="K202" s="176"/>
      <c r="L202" s="35"/>
      <c r="M202" s="177" t="s">
        <v>1</v>
      </c>
      <c r="N202" s="178" t="s">
        <v>48</v>
      </c>
      <c r="O202" s="60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165</v>
      </c>
      <c r="AT202" s="181" t="s">
        <v>161</v>
      </c>
      <c r="AU202" s="181" t="s">
        <v>93</v>
      </c>
      <c r="AY202" s="18" t="s">
        <v>159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91</v>
      </c>
      <c r="BK202" s="182">
        <f>ROUND(I202*H202,2)</f>
        <v>0</v>
      </c>
      <c r="BL202" s="18" t="s">
        <v>165</v>
      </c>
      <c r="BM202" s="181" t="s">
        <v>2107</v>
      </c>
    </row>
    <row r="203" spans="1:65" s="13" customFormat="1">
      <c r="B203" s="183"/>
      <c r="D203" s="184" t="s">
        <v>167</v>
      </c>
      <c r="E203" s="185" t="s">
        <v>1</v>
      </c>
      <c r="F203" s="186" t="s">
        <v>2054</v>
      </c>
      <c r="H203" s="185" t="s">
        <v>1</v>
      </c>
      <c r="I203" s="187"/>
      <c r="L203" s="183"/>
      <c r="M203" s="188"/>
      <c r="N203" s="189"/>
      <c r="O203" s="189"/>
      <c r="P203" s="189"/>
      <c r="Q203" s="189"/>
      <c r="R203" s="189"/>
      <c r="S203" s="189"/>
      <c r="T203" s="190"/>
      <c r="AT203" s="185" t="s">
        <v>167</v>
      </c>
      <c r="AU203" s="185" t="s">
        <v>93</v>
      </c>
      <c r="AV203" s="13" t="s">
        <v>91</v>
      </c>
      <c r="AW203" s="13" t="s">
        <v>38</v>
      </c>
      <c r="AX203" s="13" t="s">
        <v>83</v>
      </c>
      <c r="AY203" s="185" t="s">
        <v>159</v>
      </c>
    </row>
    <row r="204" spans="1:65" s="13" customFormat="1">
      <c r="B204" s="183"/>
      <c r="D204" s="184" t="s">
        <v>167</v>
      </c>
      <c r="E204" s="185" t="s">
        <v>1</v>
      </c>
      <c r="F204" s="186" t="s">
        <v>2108</v>
      </c>
      <c r="H204" s="185" t="s">
        <v>1</v>
      </c>
      <c r="I204" s="187"/>
      <c r="L204" s="183"/>
      <c r="M204" s="188"/>
      <c r="N204" s="189"/>
      <c r="O204" s="189"/>
      <c r="P204" s="189"/>
      <c r="Q204" s="189"/>
      <c r="R204" s="189"/>
      <c r="S204" s="189"/>
      <c r="T204" s="190"/>
      <c r="AT204" s="185" t="s">
        <v>167</v>
      </c>
      <c r="AU204" s="185" t="s">
        <v>93</v>
      </c>
      <c r="AV204" s="13" t="s">
        <v>91</v>
      </c>
      <c r="AW204" s="13" t="s">
        <v>38</v>
      </c>
      <c r="AX204" s="13" t="s">
        <v>83</v>
      </c>
      <c r="AY204" s="185" t="s">
        <v>159</v>
      </c>
    </row>
    <row r="205" spans="1:65" s="13" customFormat="1">
      <c r="B205" s="183"/>
      <c r="D205" s="184" t="s">
        <v>167</v>
      </c>
      <c r="E205" s="185" t="s">
        <v>1</v>
      </c>
      <c r="F205" s="186" t="s">
        <v>2055</v>
      </c>
      <c r="H205" s="185" t="s">
        <v>1</v>
      </c>
      <c r="I205" s="187"/>
      <c r="L205" s="183"/>
      <c r="M205" s="188"/>
      <c r="N205" s="189"/>
      <c r="O205" s="189"/>
      <c r="P205" s="189"/>
      <c r="Q205" s="189"/>
      <c r="R205" s="189"/>
      <c r="S205" s="189"/>
      <c r="T205" s="190"/>
      <c r="AT205" s="185" t="s">
        <v>167</v>
      </c>
      <c r="AU205" s="185" t="s">
        <v>93</v>
      </c>
      <c r="AV205" s="13" t="s">
        <v>91</v>
      </c>
      <c r="AW205" s="13" t="s">
        <v>38</v>
      </c>
      <c r="AX205" s="13" t="s">
        <v>83</v>
      </c>
      <c r="AY205" s="185" t="s">
        <v>159</v>
      </c>
    </row>
    <row r="206" spans="1:65" s="14" customFormat="1">
      <c r="B206" s="191"/>
      <c r="D206" s="184" t="s">
        <v>167</v>
      </c>
      <c r="E206" s="192" t="s">
        <v>1</v>
      </c>
      <c r="F206" s="193" t="s">
        <v>2109</v>
      </c>
      <c r="H206" s="194">
        <v>11</v>
      </c>
      <c r="I206" s="195"/>
      <c r="L206" s="191"/>
      <c r="M206" s="196"/>
      <c r="N206" s="197"/>
      <c r="O206" s="197"/>
      <c r="P206" s="197"/>
      <c r="Q206" s="197"/>
      <c r="R206" s="197"/>
      <c r="S206" s="197"/>
      <c r="T206" s="198"/>
      <c r="AT206" s="192" t="s">
        <v>167</v>
      </c>
      <c r="AU206" s="192" t="s">
        <v>93</v>
      </c>
      <c r="AV206" s="14" t="s">
        <v>93</v>
      </c>
      <c r="AW206" s="14" t="s">
        <v>38</v>
      </c>
      <c r="AX206" s="14" t="s">
        <v>83</v>
      </c>
      <c r="AY206" s="192" t="s">
        <v>159</v>
      </c>
    </row>
    <row r="207" spans="1:65" s="14" customFormat="1">
      <c r="B207" s="191"/>
      <c r="D207" s="184" t="s">
        <v>167</v>
      </c>
      <c r="E207" s="192" t="s">
        <v>1</v>
      </c>
      <c r="F207" s="193" t="s">
        <v>2110</v>
      </c>
      <c r="H207" s="194">
        <v>0</v>
      </c>
      <c r="I207" s="195"/>
      <c r="L207" s="191"/>
      <c r="M207" s="196"/>
      <c r="N207" s="197"/>
      <c r="O207" s="197"/>
      <c r="P207" s="197"/>
      <c r="Q207" s="197"/>
      <c r="R207" s="197"/>
      <c r="S207" s="197"/>
      <c r="T207" s="198"/>
      <c r="AT207" s="192" t="s">
        <v>167</v>
      </c>
      <c r="AU207" s="192" t="s">
        <v>93</v>
      </c>
      <c r="AV207" s="14" t="s">
        <v>93</v>
      </c>
      <c r="AW207" s="14" t="s">
        <v>38</v>
      </c>
      <c r="AX207" s="14" t="s">
        <v>83</v>
      </c>
      <c r="AY207" s="192" t="s">
        <v>159</v>
      </c>
    </row>
    <row r="208" spans="1:65" s="13" customFormat="1">
      <c r="B208" s="183"/>
      <c r="D208" s="184" t="s">
        <v>167</v>
      </c>
      <c r="E208" s="185" t="s">
        <v>1</v>
      </c>
      <c r="F208" s="186" t="s">
        <v>2058</v>
      </c>
      <c r="H208" s="185" t="s">
        <v>1</v>
      </c>
      <c r="I208" s="187"/>
      <c r="L208" s="183"/>
      <c r="M208" s="188"/>
      <c r="N208" s="189"/>
      <c r="O208" s="189"/>
      <c r="P208" s="189"/>
      <c r="Q208" s="189"/>
      <c r="R208" s="189"/>
      <c r="S208" s="189"/>
      <c r="T208" s="190"/>
      <c r="AT208" s="185" t="s">
        <v>167</v>
      </c>
      <c r="AU208" s="185" t="s">
        <v>93</v>
      </c>
      <c r="AV208" s="13" t="s">
        <v>91</v>
      </c>
      <c r="AW208" s="13" t="s">
        <v>38</v>
      </c>
      <c r="AX208" s="13" t="s">
        <v>83</v>
      </c>
      <c r="AY208" s="185" t="s">
        <v>159</v>
      </c>
    </row>
    <row r="209" spans="1:65" s="14" customFormat="1">
      <c r="B209" s="191"/>
      <c r="D209" s="184" t="s">
        <v>167</v>
      </c>
      <c r="E209" s="192" t="s">
        <v>1</v>
      </c>
      <c r="F209" s="193" t="s">
        <v>2111</v>
      </c>
      <c r="H209" s="194">
        <v>1.625</v>
      </c>
      <c r="I209" s="195"/>
      <c r="L209" s="191"/>
      <c r="M209" s="196"/>
      <c r="N209" s="197"/>
      <c r="O209" s="197"/>
      <c r="P209" s="197"/>
      <c r="Q209" s="197"/>
      <c r="R209" s="197"/>
      <c r="S209" s="197"/>
      <c r="T209" s="198"/>
      <c r="AT209" s="192" t="s">
        <v>167</v>
      </c>
      <c r="AU209" s="192" t="s">
        <v>93</v>
      </c>
      <c r="AV209" s="14" t="s">
        <v>93</v>
      </c>
      <c r="AW209" s="14" t="s">
        <v>38</v>
      </c>
      <c r="AX209" s="14" t="s">
        <v>83</v>
      </c>
      <c r="AY209" s="192" t="s">
        <v>159</v>
      </c>
    </row>
    <row r="210" spans="1:65" s="14" customFormat="1">
      <c r="B210" s="191"/>
      <c r="D210" s="184" t="s">
        <v>167</v>
      </c>
      <c r="E210" s="192" t="s">
        <v>1</v>
      </c>
      <c r="F210" s="193" t="s">
        <v>2112</v>
      </c>
      <c r="H210" s="194">
        <v>-0.22</v>
      </c>
      <c r="I210" s="195"/>
      <c r="L210" s="191"/>
      <c r="M210" s="196"/>
      <c r="N210" s="197"/>
      <c r="O210" s="197"/>
      <c r="P210" s="197"/>
      <c r="Q210" s="197"/>
      <c r="R210" s="197"/>
      <c r="S210" s="197"/>
      <c r="T210" s="198"/>
      <c r="AT210" s="192" t="s">
        <v>167</v>
      </c>
      <c r="AU210" s="192" t="s">
        <v>93</v>
      </c>
      <c r="AV210" s="14" t="s">
        <v>93</v>
      </c>
      <c r="AW210" s="14" t="s">
        <v>38</v>
      </c>
      <c r="AX210" s="14" t="s">
        <v>83</v>
      </c>
      <c r="AY210" s="192" t="s">
        <v>159</v>
      </c>
    </row>
    <row r="211" spans="1:65" s="13" customFormat="1">
      <c r="B211" s="183"/>
      <c r="D211" s="184" t="s">
        <v>167</v>
      </c>
      <c r="E211" s="185" t="s">
        <v>1</v>
      </c>
      <c r="F211" s="186" t="s">
        <v>2061</v>
      </c>
      <c r="H211" s="185" t="s">
        <v>1</v>
      </c>
      <c r="I211" s="187"/>
      <c r="L211" s="183"/>
      <c r="M211" s="188"/>
      <c r="N211" s="189"/>
      <c r="O211" s="189"/>
      <c r="P211" s="189"/>
      <c r="Q211" s="189"/>
      <c r="R211" s="189"/>
      <c r="S211" s="189"/>
      <c r="T211" s="190"/>
      <c r="AT211" s="185" t="s">
        <v>167</v>
      </c>
      <c r="AU211" s="185" t="s">
        <v>93</v>
      </c>
      <c r="AV211" s="13" t="s">
        <v>91</v>
      </c>
      <c r="AW211" s="13" t="s">
        <v>38</v>
      </c>
      <c r="AX211" s="13" t="s">
        <v>83</v>
      </c>
      <c r="AY211" s="185" t="s">
        <v>159</v>
      </c>
    </row>
    <row r="212" spans="1:65" s="14" customFormat="1">
      <c r="B212" s="191"/>
      <c r="D212" s="184" t="s">
        <v>167</v>
      </c>
      <c r="E212" s="192" t="s">
        <v>1</v>
      </c>
      <c r="F212" s="193" t="s">
        <v>2113</v>
      </c>
      <c r="H212" s="194">
        <v>1.0009999999999999</v>
      </c>
      <c r="I212" s="195"/>
      <c r="L212" s="191"/>
      <c r="M212" s="196"/>
      <c r="N212" s="197"/>
      <c r="O212" s="197"/>
      <c r="P212" s="197"/>
      <c r="Q212" s="197"/>
      <c r="R212" s="197"/>
      <c r="S212" s="197"/>
      <c r="T212" s="198"/>
      <c r="AT212" s="192" t="s">
        <v>167</v>
      </c>
      <c r="AU212" s="192" t="s">
        <v>93</v>
      </c>
      <c r="AV212" s="14" t="s">
        <v>93</v>
      </c>
      <c r="AW212" s="14" t="s">
        <v>38</v>
      </c>
      <c r="AX212" s="14" t="s">
        <v>83</v>
      </c>
      <c r="AY212" s="192" t="s">
        <v>159</v>
      </c>
    </row>
    <row r="213" spans="1:65" s="14" customFormat="1">
      <c r="B213" s="191"/>
      <c r="D213" s="184" t="s">
        <v>167</v>
      </c>
      <c r="E213" s="192" t="s">
        <v>1</v>
      </c>
      <c r="F213" s="193" t="s">
        <v>2114</v>
      </c>
      <c r="H213" s="194">
        <v>1.1439999999999999</v>
      </c>
      <c r="I213" s="195"/>
      <c r="L213" s="191"/>
      <c r="M213" s="196"/>
      <c r="N213" s="197"/>
      <c r="O213" s="197"/>
      <c r="P213" s="197"/>
      <c r="Q213" s="197"/>
      <c r="R213" s="197"/>
      <c r="S213" s="197"/>
      <c r="T213" s="198"/>
      <c r="AT213" s="192" t="s">
        <v>167</v>
      </c>
      <c r="AU213" s="192" t="s">
        <v>93</v>
      </c>
      <c r="AV213" s="14" t="s">
        <v>93</v>
      </c>
      <c r="AW213" s="14" t="s">
        <v>38</v>
      </c>
      <c r="AX213" s="14" t="s">
        <v>83</v>
      </c>
      <c r="AY213" s="192" t="s">
        <v>159</v>
      </c>
    </row>
    <row r="214" spans="1:65" s="14" customFormat="1">
      <c r="B214" s="191"/>
      <c r="D214" s="184" t="s">
        <v>167</v>
      </c>
      <c r="E214" s="192" t="s">
        <v>1</v>
      </c>
      <c r="F214" s="193" t="s">
        <v>2115</v>
      </c>
      <c r="H214" s="194">
        <v>-0.27300000000000002</v>
      </c>
      <c r="I214" s="195"/>
      <c r="L214" s="191"/>
      <c r="M214" s="196"/>
      <c r="N214" s="197"/>
      <c r="O214" s="197"/>
      <c r="P214" s="197"/>
      <c r="Q214" s="197"/>
      <c r="R214" s="197"/>
      <c r="S214" s="197"/>
      <c r="T214" s="198"/>
      <c r="AT214" s="192" t="s">
        <v>167</v>
      </c>
      <c r="AU214" s="192" t="s">
        <v>93</v>
      </c>
      <c r="AV214" s="14" t="s">
        <v>93</v>
      </c>
      <c r="AW214" s="14" t="s">
        <v>38</v>
      </c>
      <c r="AX214" s="14" t="s">
        <v>83</v>
      </c>
      <c r="AY214" s="192" t="s">
        <v>159</v>
      </c>
    </row>
    <row r="215" spans="1:65" s="13" customFormat="1">
      <c r="B215" s="183"/>
      <c r="D215" s="184" t="s">
        <v>167</v>
      </c>
      <c r="E215" s="185" t="s">
        <v>1</v>
      </c>
      <c r="F215" s="186" t="s">
        <v>2065</v>
      </c>
      <c r="H215" s="185" t="s">
        <v>1</v>
      </c>
      <c r="I215" s="187"/>
      <c r="L215" s="183"/>
      <c r="M215" s="188"/>
      <c r="N215" s="189"/>
      <c r="O215" s="189"/>
      <c r="P215" s="189"/>
      <c r="Q215" s="189"/>
      <c r="R215" s="189"/>
      <c r="S215" s="189"/>
      <c r="T215" s="190"/>
      <c r="AT215" s="185" t="s">
        <v>167</v>
      </c>
      <c r="AU215" s="185" t="s">
        <v>93</v>
      </c>
      <c r="AV215" s="13" t="s">
        <v>91</v>
      </c>
      <c r="AW215" s="13" t="s">
        <v>38</v>
      </c>
      <c r="AX215" s="13" t="s">
        <v>83</v>
      </c>
      <c r="AY215" s="185" t="s">
        <v>159</v>
      </c>
    </row>
    <row r="216" spans="1:65" s="14" customFormat="1">
      <c r="B216" s="191"/>
      <c r="D216" s="184" t="s">
        <v>167</v>
      </c>
      <c r="E216" s="192" t="s">
        <v>1</v>
      </c>
      <c r="F216" s="193" t="s">
        <v>2116</v>
      </c>
      <c r="H216" s="194">
        <v>0.24199999999999999</v>
      </c>
      <c r="I216" s="195"/>
      <c r="L216" s="191"/>
      <c r="M216" s="196"/>
      <c r="N216" s="197"/>
      <c r="O216" s="197"/>
      <c r="P216" s="197"/>
      <c r="Q216" s="197"/>
      <c r="R216" s="197"/>
      <c r="S216" s="197"/>
      <c r="T216" s="198"/>
      <c r="AT216" s="192" t="s">
        <v>167</v>
      </c>
      <c r="AU216" s="192" t="s">
        <v>93</v>
      </c>
      <c r="AV216" s="14" t="s">
        <v>93</v>
      </c>
      <c r="AW216" s="14" t="s">
        <v>38</v>
      </c>
      <c r="AX216" s="14" t="s">
        <v>83</v>
      </c>
      <c r="AY216" s="192" t="s">
        <v>159</v>
      </c>
    </row>
    <row r="217" spans="1:65" s="16" customFormat="1">
      <c r="B217" s="229"/>
      <c r="D217" s="184" t="s">
        <v>167</v>
      </c>
      <c r="E217" s="230" t="s">
        <v>1</v>
      </c>
      <c r="F217" s="231" t="s">
        <v>2067</v>
      </c>
      <c r="H217" s="232">
        <v>14.518999999999998</v>
      </c>
      <c r="I217" s="233"/>
      <c r="L217" s="229"/>
      <c r="M217" s="234"/>
      <c r="N217" s="235"/>
      <c r="O217" s="235"/>
      <c r="P217" s="235"/>
      <c r="Q217" s="235"/>
      <c r="R217" s="235"/>
      <c r="S217" s="235"/>
      <c r="T217" s="236"/>
      <c r="AT217" s="230" t="s">
        <v>167</v>
      </c>
      <c r="AU217" s="230" t="s">
        <v>93</v>
      </c>
      <c r="AV217" s="16" t="s">
        <v>109</v>
      </c>
      <c r="AW217" s="16" t="s">
        <v>38</v>
      </c>
      <c r="AX217" s="16" t="s">
        <v>83</v>
      </c>
      <c r="AY217" s="230" t="s">
        <v>159</v>
      </c>
    </row>
    <row r="218" spans="1:65" s="14" customFormat="1">
      <c r="B218" s="191"/>
      <c r="D218" s="184" t="s">
        <v>167</v>
      </c>
      <c r="E218" s="192" t="s">
        <v>1</v>
      </c>
      <c r="F218" s="193" t="s">
        <v>2117</v>
      </c>
      <c r="H218" s="194">
        <v>1.0009999999999999</v>
      </c>
      <c r="I218" s="195"/>
      <c r="L218" s="191"/>
      <c r="M218" s="196"/>
      <c r="N218" s="197"/>
      <c r="O218" s="197"/>
      <c r="P218" s="197"/>
      <c r="Q218" s="197"/>
      <c r="R218" s="197"/>
      <c r="S218" s="197"/>
      <c r="T218" s="198"/>
      <c r="AT218" s="192" t="s">
        <v>167</v>
      </c>
      <c r="AU218" s="192" t="s">
        <v>93</v>
      </c>
      <c r="AV218" s="14" t="s">
        <v>93</v>
      </c>
      <c r="AW218" s="14" t="s">
        <v>38</v>
      </c>
      <c r="AX218" s="14" t="s">
        <v>83</v>
      </c>
      <c r="AY218" s="192" t="s">
        <v>159</v>
      </c>
    </row>
    <row r="219" spans="1:65" s="14" customFormat="1">
      <c r="B219" s="191"/>
      <c r="D219" s="184" t="s">
        <v>167</v>
      </c>
      <c r="E219" s="192" t="s">
        <v>1</v>
      </c>
      <c r="F219" s="193" t="s">
        <v>2118</v>
      </c>
      <c r="H219" s="194">
        <v>13.518000000000001</v>
      </c>
      <c r="I219" s="195"/>
      <c r="L219" s="191"/>
      <c r="M219" s="196"/>
      <c r="N219" s="197"/>
      <c r="O219" s="197"/>
      <c r="P219" s="197"/>
      <c r="Q219" s="197"/>
      <c r="R219" s="197"/>
      <c r="S219" s="197"/>
      <c r="T219" s="198"/>
      <c r="AT219" s="192" t="s">
        <v>167</v>
      </c>
      <c r="AU219" s="192" t="s">
        <v>93</v>
      </c>
      <c r="AV219" s="14" t="s">
        <v>93</v>
      </c>
      <c r="AW219" s="14" t="s">
        <v>38</v>
      </c>
      <c r="AX219" s="14" t="s">
        <v>83</v>
      </c>
      <c r="AY219" s="192" t="s">
        <v>159</v>
      </c>
    </row>
    <row r="220" spans="1:65" s="14" customFormat="1">
      <c r="B220" s="191"/>
      <c r="D220" s="184" t="s">
        <v>167</v>
      </c>
      <c r="E220" s="192" t="s">
        <v>1</v>
      </c>
      <c r="F220" s="193" t="s">
        <v>2119</v>
      </c>
      <c r="H220" s="194">
        <v>-2</v>
      </c>
      <c r="I220" s="195"/>
      <c r="L220" s="191"/>
      <c r="M220" s="196"/>
      <c r="N220" s="197"/>
      <c r="O220" s="197"/>
      <c r="P220" s="197"/>
      <c r="Q220" s="197"/>
      <c r="R220" s="197"/>
      <c r="S220" s="197"/>
      <c r="T220" s="198"/>
      <c r="AT220" s="192" t="s">
        <v>167</v>
      </c>
      <c r="AU220" s="192" t="s">
        <v>93</v>
      </c>
      <c r="AV220" s="14" t="s">
        <v>93</v>
      </c>
      <c r="AW220" s="14" t="s">
        <v>38</v>
      </c>
      <c r="AX220" s="14" t="s">
        <v>83</v>
      </c>
      <c r="AY220" s="192" t="s">
        <v>159</v>
      </c>
    </row>
    <row r="221" spans="1:65" s="14" customFormat="1">
      <c r="B221" s="191"/>
      <c r="D221" s="184" t="s">
        <v>167</v>
      </c>
      <c r="E221" s="192" t="s">
        <v>1</v>
      </c>
      <c r="F221" s="193" t="s">
        <v>2120</v>
      </c>
      <c r="H221" s="194">
        <v>12.519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167</v>
      </c>
      <c r="AU221" s="192" t="s">
        <v>93</v>
      </c>
      <c r="AV221" s="14" t="s">
        <v>93</v>
      </c>
      <c r="AW221" s="14" t="s">
        <v>38</v>
      </c>
      <c r="AX221" s="14" t="s">
        <v>91</v>
      </c>
      <c r="AY221" s="192" t="s">
        <v>159</v>
      </c>
    </row>
    <row r="222" spans="1:65" s="2" customFormat="1" ht="14.4" customHeight="1">
      <c r="A222" s="34"/>
      <c r="B222" s="168"/>
      <c r="C222" s="207" t="s">
        <v>257</v>
      </c>
      <c r="D222" s="207" t="s">
        <v>209</v>
      </c>
      <c r="E222" s="208" t="s">
        <v>2121</v>
      </c>
      <c r="F222" s="209" t="s">
        <v>2122</v>
      </c>
      <c r="G222" s="210" t="s">
        <v>308</v>
      </c>
      <c r="H222" s="211">
        <v>2.0019999999999998</v>
      </c>
      <c r="I222" s="212"/>
      <c r="J222" s="213">
        <f>ROUND(I222*H222,2)</f>
        <v>0</v>
      </c>
      <c r="K222" s="214"/>
      <c r="L222" s="215"/>
      <c r="M222" s="216" t="s">
        <v>1</v>
      </c>
      <c r="N222" s="217" t="s">
        <v>48</v>
      </c>
      <c r="O222" s="60"/>
      <c r="P222" s="179">
        <f>O222*H222</f>
        <v>0</v>
      </c>
      <c r="Q222" s="179">
        <v>1</v>
      </c>
      <c r="R222" s="179">
        <f>Q222*H222</f>
        <v>2.0019999999999998</v>
      </c>
      <c r="S222" s="179">
        <v>0</v>
      </c>
      <c r="T222" s="18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1" t="s">
        <v>200</v>
      </c>
      <c r="AT222" s="181" t="s">
        <v>209</v>
      </c>
      <c r="AU222" s="181" t="s">
        <v>93</v>
      </c>
      <c r="AY222" s="18" t="s">
        <v>159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91</v>
      </c>
      <c r="BK222" s="182">
        <f>ROUND(I222*H222,2)</f>
        <v>0</v>
      </c>
      <c r="BL222" s="18" t="s">
        <v>165</v>
      </c>
      <c r="BM222" s="181" t="s">
        <v>2123</v>
      </c>
    </row>
    <row r="223" spans="1:65" s="14" customFormat="1">
      <c r="B223" s="191"/>
      <c r="D223" s="184" t="s">
        <v>167</v>
      </c>
      <c r="F223" s="193" t="s">
        <v>2124</v>
      </c>
      <c r="H223" s="194">
        <v>2.0019999999999998</v>
      </c>
      <c r="I223" s="195"/>
      <c r="L223" s="191"/>
      <c r="M223" s="196"/>
      <c r="N223" s="197"/>
      <c r="O223" s="197"/>
      <c r="P223" s="197"/>
      <c r="Q223" s="197"/>
      <c r="R223" s="197"/>
      <c r="S223" s="197"/>
      <c r="T223" s="198"/>
      <c r="AT223" s="192" t="s">
        <v>167</v>
      </c>
      <c r="AU223" s="192" t="s">
        <v>93</v>
      </c>
      <c r="AV223" s="14" t="s">
        <v>93</v>
      </c>
      <c r="AW223" s="14" t="s">
        <v>3</v>
      </c>
      <c r="AX223" s="14" t="s">
        <v>91</v>
      </c>
      <c r="AY223" s="192" t="s">
        <v>159</v>
      </c>
    </row>
    <row r="224" spans="1:65" s="2" customFormat="1" ht="19.8" customHeight="1">
      <c r="A224" s="34"/>
      <c r="B224" s="168"/>
      <c r="C224" s="169" t="s">
        <v>270</v>
      </c>
      <c r="D224" s="169" t="s">
        <v>161</v>
      </c>
      <c r="E224" s="170" t="s">
        <v>440</v>
      </c>
      <c r="F224" s="171" t="s">
        <v>2125</v>
      </c>
      <c r="G224" s="172" t="s">
        <v>182</v>
      </c>
      <c r="H224" s="173">
        <v>27.286000000000001</v>
      </c>
      <c r="I224" s="174"/>
      <c r="J224" s="175">
        <f>ROUND(I224*H224,2)</f>
        <v>0</v>
      </c>
      <c r="K224" s="176"/>
      <c r="L224" s="35"/>
      <c r="M224" s="177" t="s">
        <v>1</v>
      </c>
      <c r="N224" s="178" t="s">
        <v>48</v>
      </c>
      <c r="O224" s="60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165</v>
      </c>
      <c r="AT224" s="181" t="s">
        <v>161</v>
      </c>
      <c r="AU224" s="181" t="s">
        <v>93</v>
      </c>
      <c r="AY224" s="18" t="s">
        <v>159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8" t="s">
        <v>91</v>
      </c>
      <c r="BK224" s="182">
        <f>ROUND(I224*H224,2)</f>
        <v>0</v>
      </c>
      <c r="BL224" s="18" t="s">
        <v>165</v>
      </c>
      <c r="BM224" s="181" t="s">
        <v>2126</v>
      </c>
    </row>
    <row r="225" spans="1:65" s="13" customFormat="1">
      <c r="B225" s="183"/>
      <c r="D225" s="184" t="s">
        <v>167</v>
      </c>
      <c r="E225" s="185" t="s">
        <v>1</v>
      </c>
      <c r="F225" s="186" t="s">
        <v>2127</v>
      </c>
      <c r="H225" s="185" t="s">
        <v>1</v>
      </c>
      <c r="I225" s="187"/>
      <c r="L225" s="183"/>
      <c r="M225" s="188"/>
      <c r="N225" s="189"/>
      <c r="O225" s="189"/>
      <c r="P225" s="189"/>
      <c r="Q225" s="189"/>
      <c r="R225" s="189"/>
      <c r="S225" s="189"/>
      <c r="T225" s="190"/>
      <c r="AT225" s="185" t="s">
        <v>167</v>
      </c>
      <c r="AU225" s="185" t="s">
        <v>93</v>
      </c>
      <c r="AV225" s="13" t="s">
        <v>91</v>
      </c>
      <c r="AW225" s="13" t="s">
        <v>38</v>
      </c>
      <c r="AX225" s="13" t="s">
        <v>83</v>
      </c>
      <c r="AY225" s="185" t="s">
        <v>159</v>
      </c>
    </row>
    <row r="226" spans="1:65" s="14" customFormat="1">
      <c r="B226" s="191"/>
      <c r="D226" s="184" t="s">
        <v>167</v>
      </c>
      <c r="E226" s="192" t="s">
        <v>1</v>
      </c>
      <c r="F226" s="193" t="s">
        <v>2128</v>
      </c>
      <c r="H226" s="194">
        <v>11.518000000000001</v>
      </c>
      <c r="I226" s="195"/>
      <c r="L226" s="191"/>
      <c r="M226" s="196"/>
      <c r="N226" s="197"/>
      <c r="O226" s="197"/>
      <c r="P226" s="197"/>
      <c r="Q226" s="197"/>
      <c r="R226" s="197"/>
      <c r="S226" s="197"/>
      <c r="T226" s="198"/>
      <c r="AT226" s="192" t="s">
        <v>167</v>
      </c>
      <c r="AU226" s="192" t="s">
        <v>93</v>
      </c>
      <c r="AV226" s="14" t="s">
        <v>93</v>
      </c>
      <c r="AW226" s="14" t="s">
        <v>38</v>
      </c>
      <c r="AX226" s="14" t="s">
        <v>83</v>
      </c>
      <c r="AY226" s="192" t="s">
        <v>159</v>
      </c>
    </row>
    <row r="227" spans="1:65" s="14" customFormat="1">
      <c r="B227" s="191"/>
      <c r="D227" s="184" t="s">
        <v>167</v>
      </c>
      <c r="E227" s="192" t="s">
        <v>1</v>
      </c>
      <c r="F227" s="193" t="s">
        <v>2129</v>
      </c>
      <c r="H227" s="194">
        <v>15.768000000000001</v>
      </c>
      <c r="I227" s="195"/>
      <c r="L227" s="191"/>
      <c r="M227" s="196"/>
      <c r="N227" s="197"/>
      <c r="O227" s="197"/>
      <c r="P227" s="197"/>
      <c r="Q227" s="197"/>
      <c r="R227" s="197"/>
      <c r="S227" s="197"/>
      <c r="T227" s="198"/>
      <c r="AT227" s="192" t="s">
        <v>167</v>
      </c>
      <c r="AU227" s="192" t="s">
        <v>93</v>
      </c>
      <c r="AV227" s="14" t="s">
        <v>93</v>
      </c>
      <c r="AW227" s="14" t="s">
        <v>38</v>
      </c>
      <c r="AX227" s="14" t="s">
        <v>83</v>
      </c>
      <c r="AY227" s="192" t="s">
        <v>159</v>
      </c>
    </row>
    <row r="228" spans="1:65" s="15" customFormat="1">
      <c r="B228" s="199"/>
      <c r="D228" s="184" t="s">
        <v>167</v>
      </c>
      <c r="E228" s="200" t="s">
        <v>1</v>
      </c>
      <c r="F228" s="201" t="s">
        <v>172</v>
      </c>
      <c r="H228" s="202">
        <v>27.286000000000001</v>
      </c>
      <c r="I228" s="203"/>
      <c r="L228" s="199"/>
      <c r="M228" s="204"/>
      <c r="N228" s="205"/>
      <c r="O228" s="205"/>
      <c r="P228" s="205"/>
      <c r="Q228" s="205"/>
      <c r="R228" s="205"/>
      <c r="S228" s="205"/>
      <c r="T228" s="206"/>
      <c r="AT228" s="200" t="s">
        <v>167</v>
      </c>
      <c r="AU228" s="200" t="s">
        <v>93</v>
      </c>
      <c r="AV228" s="15" t="s">
        <v>165</v>
      </c>
      <c r="AW228" s="15" t="s">
        <v>38</v>
      </c>
      <c r="AX228" s="15" t="s">
        <v>91</v>
      </c>
      <c r="AY228" s="200" t="s">
        <v>159</v>
      </c>
    </row>
    <row r="229" spans="1:65" s="2" customFormat="1" ht="19.8" customHeight="1">
      <c r="A229" s="34"/>
      <c r="B229" s="168"/>
      <c r="C229" s="169" t="s">
        <v>277</v>
      </c>
      <c r="D229" s="169" t="s">
        <v>161</v>
      </c>
      <c r="E229" s="170" t="s">
        <v>2130</v>
      </c>
      <c r="F229" s="171" t="s">
        <v>2131</v>
      </c>
      <c r="G229" s="172" t="s">
        <v>182</v>
      </c>
      <c r="H229" s="173">
        <v>31.42</v>
      </c>
      <c r="I229" s="174"/>
      <c r="J229" s="175">
        <f>ROUND(I229*H229,2)</f>
        <v>0</v>
      </c>
      <c r="K229" s="176"/>
      <c r="L229" s="35"/>
      <c r="M229" s="177" t="s">
        <v>1</v>
      </c>
      <c r="N229" s="178" t="s">
        <v>48</v>
      </c>
      <c r="O229" s="60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1" t="s">
        <v>165</v>
      </c>
      <c r="AT229" s="181" t="s">
        <v>161</v>
      </c>
      <c r="AU229" s="181" t="s">
        <v>93</v>
      </c>
      <c r="AY229" s="18" t="s">
        <v>159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8" t="s">
        <v>91</v>
      </c>
      <c r="BK229" s="182">
        <f>ROUND(I229*H229,2)</f>
        <v>0</v>
      </c>
      <c r="BL229" s="18" t="s">
        <v>165</v>
      </c>
      <c r="BM229" s="181" t="s">
        <v>2132</v>
      </c>
    </row>
    <row r="230" spans="1:65" s="13" customFormat="1">
      <c r="B230" s="183"/>
      <c r="D230" s="184" t="s">
        <v>167</v>
      </c>
      <c r="E230" s="185" t="s">
        <v>1</v>
      </c>
      <c r="F230" s="186" t="s">
        <v>2054</v>
      </c>
      <c r="H230" s="185" t="s">
        <v>1</v>
      </c>
      <c r="I230" s="187"/>
      <c r="L230" s="183"/>
      <c r="M230" s="188"/>
      <c r="N230" s="189"/>
      <c r="O230" s="189"/>
      <c r="P230" s="189"/>
      <c r="Q230" s="189"/>
      <c r="R230" s="189"/>
      <c r="S230" s="189"/>
      <c r="T230" s="190"/>
      <c r="AT230" s="185" t="s">
        <v>167</v>
      </c>
      <c r="AU230" s="185" t="s">
        <v>93</v>
      </c>
      <c r="AV230" s="13" t="s">
        <v>91</v>
      </c>
      <c r="AW230" s="13" t="s">
        <v>38</v>
      </c>
      <c r="AX230" s="13" t="s">
        <v>83</v>
      </c>
      <c r="AY230" s="185" t="s">
        <v>159</v>
      </c>
    </row>
    <row r="231" spans="1:65" s="13" customFormat="1">
      <c r="B231" s="183"/>
      <c r="D231" s="184" t="s">
        <v>167</v>
      </c>
      <c r="E231" s="185" t="s">
        <v>1</v>
      </c>
      <c r="F231" s="186" t="s">
        <v>2055</v>
      </c>
      <c r="H231" s="185" t="s">
        <v>1</v>
      </c>
      <c r="I231" s="187"/>
      <c r="L231" s="183"/>
      <c r="M231" s="188"/>
      <c r="N231" s="189"/>
      <c r="O231" s="189"/>
      <c r="P231" s="189"/>
      <c r="Q231" s="189"/>
      <c r="R231" s="189"/>
      <c r="S231" s="189"/>
      <c r="T231" s="190"/>
      <c r="AT231" s="185" t="s">
        <v>167</v>
      </c>
      <c r="AU231" s="185" t="s">
        <v>93</v>
      </c>
      <c r="AV231" s="13" t="s">
        <v>91</v>
      </c>
      <c r="AW231" s="13" t="s">
        <v>38</v>
      </c>
      <c r="AX231" s="13" t="s">
        <v>83</v>
      </c>
      <c r="AY231" s="185" t="s">
        <v>159</v>
      </c>
    </row>
    <row r="232" spans="1:65" s="14" customFormat="1">
      <c r="B232" s="191"/>
      <c r="D232" s="184" t="s">
        <v>167</v>
      </c>
      <c r="E232" s="192" t="s">
        <v>1</v>
      </c>
      <c r="F232" s="193" t="s">
        <v>2133</v>
      </c>
      <c r="H232" s="194">
        <v>13.75</v>
      </c>
      <c r="I232" s="195"/>
      <c r="L232" s="191"/>
      <c r="M232" s="196"/>
      <c r="N232" s="197"/>
      <c r="O232" s="197"/>
      <c r="P232" s="197"/>
      <c r="Q232" s="197"/>
      <c r="R232" s="197"/>
      <c r="S232" s="197"/>
      <c r="T232" s="198"/>
      <c r="AT232" s="192" t="s">
        <v>167</v>
      </c>
      <c r="AU232" s="192" t="s">
        <v>93</v>
      </c>
      <c r="AV232" s="14" t="s">
        <v>93</v>
      </c>
      <c r="AW232" s="14" t="s">
        <v>38</v>
      </c>
      <c r="AX232" s="14" t="s">
        <v>83</v>
      </c>
      <c r="AY232" s="192" t="s">
        <v>159</v>
      </c>
    </row>
    <row r="233" spans="1:65" s="14" customFormat="1">
      <c r="B233" s="191"/>
      <c r="D233" s="184" t="s">
        <v>167</v>
      </c>
      <c r="E233" s="192" t="s">
        <v>1</v>
      </c>
      <c r="F233" s="193" t="s">
        <v>2134</v>
      </c>
      <c r="H233" s="194">
        <v>4</v>
      </c>
      <c r="I233" s="195"/>
      <c r="L233" s="191"/>
      <c r="M233" s="196"/>
      <c r="N233" s="197"/>
      <c r="O233" s="197"/>
      <c r="P233" s="197"/>
      <c r="Q233" s="197"/>
      <c r="R233" s="197"/>
      <c r="S233" s="197"/>
      <c r="T233" s="198"/>
      <c r="AT233" s="192" t="s">
        <v>167</v>
      </c>
      <c r="AU233" s="192" t="s">
        <v>93</v>
      </c>
      <c r="AV233" s="14" t="s">
        <v>93</v>
      </c>
      <c r="AW233" s="14" t="s">
        <v>38</v>
      </c>
      <c r="AX233" s="14" t="s">
        <v>83</v>
      </c>
      <c r="AY233" s="192" t="s">
        <v>159</v>
      </c>
    </row>
    <row r="234" spans="1:65" s="13" customFormat="1">
      <c r="B234" s="183"/>
      <c r="D234" s="184" t="s">
        <v>167</v>
      </c>
      <c r="E234" s="185" t="s">
        <v>1</v>
      </c>
      <c r="F234" s="186" t="s">
        <v>2058</v>
      </c>
      <c r="H234" s="185" t="s">
        <v>1</v>
      </c>
      <c r="I234" s="187"/>
      <c r="L234" s="183"/>
      <c r="M234" s="188"/>
      <c r="N234" s="189"/>
      <c r="O234" s="189"/>
      <c r="P234" s="189"/>
      <c r="Q234" s="189"/>
      <c r="R234" s="189"/>
      <c r="S234" s="189"/>
      <c r="T234" s="190"/>
      <c r="AT234" s="185" t="s">
        <v>167</v>
      </c>
      <c r="AU234" s="185" t="s">
        <v>93</v>
      </c>
      <c r="AV234" s="13" t="s">
        <v>91</v>
      </c>
      <c r="AW234" s="13" t="s">
        <v>38</v>
      </c>
      <c r="AX234" s="13" t="s">
        <v>83</v>
      </c>
      <c r="AY234" s="185" t="s">
        <v>159</v>
      </c>
    </row>
    <row r="235" spans="1:65" s="14" customFormat="1">
      <c r="B235" s="191"/>
      <c r="D235" s="184" t="s">
        <v>167</v>
      </c>
      <c r="E235" s="192" t="s">
        <v>1</v>
      </c>
      <c r="F235" s="193" t="s">
        <v>2135</v>
      </c>
      <c r="H235" s="194">
        <v>1.25</v>
      </c>
      <c r="I235" s="195"/>
      <c r="L235" s="191"/>
      <c r="M235" s="196"/>
      <c r="N235" s="197"/>
      <c r="O235" s="197"/>
      <c r="P235" s="197"/>
      <c r="Q235" s="197"/>
      <c r="R235" s="197"/>
      <c r="S235" s="197"/>
      <c r="T235" s="198"/>
      <c r="AT235" s="192" t="s">
        <v>167</v>
      </c>
      <c r="AU235" s="192" t="s">
        <v>93</v>
      </c>
      <c r="AV235" s="14" t="s">
        <v>93</v>
      </c>
      <c r="AW235" s="14" t="s">
        <v>38</v>
      </c>
      <c r="AX235" s="14" t="s">
        <v>83</v>
      </c>
      <c r="AY235" s="192" t="s">
        <v>159</v>
      </c>
    </row>
    <row r="236" spans="1:65" s="14" customFormat="1">
      <c r="B236" s="191"/>
      <c r="D236" s="184" t="s">
        <v>167</v>
      </c>
      <c r="E236" s="192" t="s">
        <v>1</v>
      </c>
      <c r="F236" s="193" t="s">
        <v>2136</v>
      </c>
      <c r="H236" s="194">
        <v>5.2</v>
      </c>
      <c r="I236" s="195"/>
      <c r="L236" s="191"/>
      <c r="M236" s="196"/>
      <c r="N236" s="197"/>
      <c r="O236" s="197"/>
      <c r="P236" s="197"/>
      <c r="Q236" s="197"/>
      <c r="R236" s="197"/>
      <c r="S236" s="197"/>
      <c r="T236" s="198"/>
      <c r="AT236" s="192" t="s">
        <v>167</v>
      </c>
      <c r="AU236" s="192" t="s">
        <v>93</v>
      </c>
      <c r="AV236" s="14" t="s">
        <v>93</v>
      </c>
      <c r="AW236" s="14" t="s">
        <v>38</v>
      </c>
      <c r="AX236" s="14" t="s">
        <v>83</v>
      </c>
      <c r="AY236" s="192" t="s">
        <v>159</v>
      </c>
    </row>
    <row r="237" spans="1:65" s="13" customFormat="1">
      <c r="B237" s="183"/>
      <c r="D237" s="184" t="s">
        <v>167</v>
      </c>
      <c r="E237" s="185" t="s">
        <v>1</v>
      </c>
      <c r="F237" s="186" t="s">
        <v>2061</v>
      </c>
      <c r="H237" s="185" t="s">
        <v>1</v>
      </c>
      <c r="I237" s="187"/>
      <c r="L237" s="183"/>
      <c r="M237" s="188"/>
      <c r="N237" s="189"/>
      <c r="O237" s="189"/>
      <c r="P237" s="189"/>
      <c r="Q237" s="189"/>
      <c r="R237" s="189"/>
      <c r="S237" s="189"/>
      <c r="T237" s="190"/>
      <c r="AT237" s="185" t="s">
        <v>167</v>
      </c>
      <c r="AU237" s="185" t="s">
        <v>93</v>
      </c>
      <c r="AV237" s="13" t="s">
        <v>91</v>
      </c>
      <c r="AW237" s="13" t="s">
        <v>38</v>
      </c>
      <c r="AX237" s="13" t="s">
        <v>83</v>
      </c>
      <c r="AY237" s="185" t="s">
        <v>159</v>
      </c>
    </row>
    <row r="238" spans="1:65" s="14" customFormat="1">
      <c r="B238" s="191"/>
      <c r="D238" s="184" t="s">
        <v>167</v>
      </c>
      <c r="E238" s="192" t="s">
        <v>1</v>
      </c>
      <c r="F238" s="193" t="s">
        <v>2137</v>
      </c>
      <c r="H238" s="194">
        <v>0.35</v>
      </c>
      <c r="I238" s="195"/>
      <c r="L238" s="191"/>
      <c r="M238" s="196"/>
      <c r="N238" s="197"/>
      <c r="O238" s="197"/>
      <c r="P238" s="197"/>
      <c r="Q238" s="197"/>
      <c r="R238" s="197"/>
      <c r="S238" s="197"/>
      <c r="T238" s="198"/>
      <c r="AT238" s="192" t="s">
        <v>167</v>
      </c>
      <c r="AU238" s="192" t="s">
        <v>93</v>
      </c>
      <c r="AV238" s="14" t="s">
        <v>93</v>
      </c>
      <c r="AW238" s="14" t="s">
        <v>38</v>
      </c>
      <c r="AX238" s="14" t="s">
        <v>83</v>
      </c>
      <c r="AY238" s="192" t="s">
        <v>159</v>
      </c>
    </row>
    <row r="239" spans="1:65" s="14" customFormat="1">
      <c r="B239" s="191"/>
      <c r="D239" s="184" t="s">
        <v>167</v>
      </c>
      <c r="E239" s="192" t="s">
        <v>1</v>
      </c>
      <c r="F239" s="193" t="s">
        <v>2138</v>
      </c>
      <c r="H239" s="194">
        <v>0.4</v>
      </c>
      <c r="I239" s="195"/>
      <c r="L239" s="191"/>
      <c r="M239" s="196"/>
      <c r="N239" s="197"/>
      <c r="O239" s="197"/>
      <c r="P239" s="197"/>
      <c r="Q239" s="197"/>
      <c r="R239" s="197"/>
      <c r="S239" s="197"/>
      <c r="T239" s="198"/>
      <c r="AT239" s="192" t="s">
        <v>167</v>
      </c>
      <c r="AU239" s="192" t="s">
        <v>93</v>
      </c>
      <c r="AV239" s="14" t="s">
        <v>93</v>
      </c>
      <c r="AW239" s="14" t="s">
        <v>38</v>
      </c>
      <c r="AX239" s="14" t="s">
        <v>83</v>
      </c>
      <c r="AY239" s="192" t="s">
        <v>159</v>
      </c>
    </row>
    <row r="240" spans="1:65" s="14" customFormat="1">
      <c r="B240" s="191"/>
      <c r="D240" s="184" t="s">
        <v>167</v>
      </c>
      <c r="E240" s="192" t="s">
        <v>1</v>
      </c>
      <c r="F240" s="193" t="s">
        <v>2139</v>
      </c>
      <c r="H240" s="194">
        <v>0.84</v>
      </c>
      <c r="I240" s="195"/>
      <c r="L240" s="191"/>
      <c r="M240" s="196"/>
      <c r="N240" s="197"/>
      <c r="O240" s="197"/>
      <c r="P240" s="197"/>
      <c r="Q240" s="197"/>
      <c r="R240" s="197"/>
      <c r="S240" s="197"/>
      <c r="T240" s="198"/>
      <c r="AT240" s="192" t="s">
        <v>167</v>
      </c>
      <c r="AU240" s="192" t="s">
        <v>93</v>
      </c>
      <c r="AV240" s="14" t="s">
        <v>93</v>
      </c>
      <c r="AW240" s="14" t="s">
        <v>38</v>
      </c>
      <c r="AX240" s="14" t="s">
        <v>83</v>
      </c>
      <c r="AY240" s="192" t="s">
        <v>159</v>
      </c>
    </row>
    <row r="241" spans="1:65" s="13" customFormat="1">
      <c r="B241" s="183"/>
      <c r="D241" s="184" t="s">
        <v>167</v>
      </c>
      <c r="E241" s="185" t="s">
        <v>1</v>
      </c>
      <c r="F241" s="186" t="s">
        <v>2065</v>
      </c>
      <c r="H241" s="185" t="s">
        <v>1</v>
      </c>
      <c r="I241" s="187"/>
      <c r="L241" s="183"/>
      <c r="M241" s="188"/>
      <c r="N241" s="189"/>
      <c r="O241" s="189"/>
      <c r="P241" s="189"/>
      <c r="Q241" s="189"/>
      <c r="R241" s="189"/>
      <c r="S241" s="189"/>
      <c r="T241" s="190"/>
      <c r="AT241" s="185" t="s">
        <v>167</v>
      </c>
      <c r="AU241" s="185" t="s">
        <v>93</v>
      </c>
      <c r="AV241" s="13" t="s">
        <v>91</v>
      </c>
      <c r="AW241" s="13" t="s">
        <v>38</v>
      </c>
      <c r="AX241" s="13" t="s">
        <v>83</v>
      </c>
      <c r="AY241" s="185" t="s">
        <v>159</v>
      </c>
    </row>
    <row r="242" spans="1:65" s="14" customFormat="1">
      <c r="B242" s="191"/>
      <c r="D242" s="184" t="s">
        <v>167</v>
      </c>
      <c r="E242" s="192" t="s">
        <v>1</v>
      </c>
      <c r="F242" s="193" t="s">
        <v>2140</v>
      </c>
      <c r="H242" s="194">
        <v>3.63</v>
      </c>
      <c r="I242" s="195"/>
      <c r="L242" s="191"/>
      <c r="M242" s="196"/>
      <c r="N242" s="197"/>
      <c r="O242" s="197"/>
      <c r="P242" s="197"/>
      <c r="Q242" s="197"/>
      <c r="R242" s="197"/>
      <c r="S242" s="197"/>
      <c r="T242" s="198"/>
      <c r="AT242" s="192" t="s">
        <v>167</v>
      </c>
      <c r="AU242" s="192" t="s">
        <v>93</v>
      </c>
      <c r="AV242" s="14" t="s">
        <v>93</v>
      </c>
      <c r="AW242" s="14" t="s">
        <v>38</v>
      </c>
      <c r="AX242" s="14" t="s">
        <v>83</v>
      </c>
      <c r="AY242" s="192" t="s">
        <v>159</v>
      </c>
    </row>
    <row r="243" spans="1:65" s="16" customFormat="1">
      <c r="B243" s="229"/>
      <c r="D243" s="184" t="s">
        <v>167</v>
      </c>
      <c r="E243" s="230" t="s">
        <v>1</v>
      </c>
      <c r="F243" s="231" t="s">
        <v>2067</v>
      </c>
      <c r="H243" s="232">
        <v>29.419999999999998</v>
      </c>
      <c r="I243" s="233"/>
      <c r="L243" s="229"/>
      <c r="M243" s="234"/>
      <c r="N243" s="235"/>
      <c r="O243" s="235"/>
      <c r="P243" s="235"/>
      <c r="Q243" s="235"/>
      <c r="R243" s="235"/>
      <c r="S243" s="235"/>
      <c r="T243" s="236"/>
      <c r="AT243" s="230" t="s">
        <v>167</v>
      </c>
      <c r="AU243" s="230" t="s">
        <v>93</v>
      </c>
      <c r="AV243" s="16" t="s">
        <v>109</v>
      </c>
      <c r="AW243" s="16" t="s">
        <v>38</v>
      </c>
      <c r="AX243" s="16" t="s">
        <v>83</v>
      </c>
      <c r="AY243" s="230" t="s">
        <v>159</v>
      </c>
    </row>
    <row r="244" spans="1:65" s="14" customFormat="1">
      <c r="B244" s="191"/>
      <c r="D244" s="184" t="s">
        <v>167</v>
      </c>
      <c r="E244" s="192" t="s">
        <v>1</v>
      </c>
      <c r="F244" s="193" t="s">
        <v>2141</v>
      </c>
      <c r="H244" s="194">
        <v>2</v>
      </c>
      <c r="I244" s="195"/>
      <c r="L244" s="191"/>
      <c r="M244" s="196"/>
      <c r="N244" s="197"/>
      <c r="O244" s="197"/>
      <c r="P244" s="197"/>
      <c r="Q244" s="197"/>
      <c r="R244" s="197"/>
      <c r="S244" s="197"/>
      <c r="T244" s="198"/>
      <c r="AT244" s="192" t="s">
        <v>167</v>
      </c>
      <c r="AU244" s="192" t="s">
        <v>93</v>
      </c>
      <c r="AV244" s="14" t="s">
        <v>93</v>
      </c>
      <c r="AW244" s="14" t="s">
        <v>38</v>
      </c>
      <c r="AX244" s="14" t="s">
        <v>83</v>
      </c>
      <c r="AY244" s="192" t="s">
        <v>159</v>
      </c>
    </row>
    <row r="245" spans="1:65" s="15" customFormat="1">
      <c r="B245" s="199"/>
      <c r="D245" s="184" t="s">
        <v>167</v>
      </c>
      <c r="E245" s="200" t="s">
        <v>1</v>
      </c>
      <c r="F245" s="201" t="s">
        <v>172</v>
      </c>
      <c r="H245" s="202">
        <v>31.419999999999998</v>
      </c>
      <c r="I245" s="203"/>
      <c r="L245" s="199"/>
      <c r="M245" s="204"/>
      <c r="N245" s="205"/>
      <c r="O245" s="205"/>
      <c r="P245" s="205"/>
      <c r="Q245" s="205"/>
      <c r="R245" s="205"/>
      <c r="S245" s="205"/>
      <c r="T245" s="206"/>
      <c r="AT245" s="200" t="s">
        <v>167</v>
      </c>
      <c r="AU245" s="200" t="s">
        <v>93</v>
      </c>
      <c r="AV245" s="15" t="s">
        <v>165</v>
      </c>
      <c r="AW245" s="15" t="s">
        <v>38</v>
      </c>
      <c r="AX245" s="15" t="s">
        <v>91</v>
      </c>
      <c r="AY245" s="200" t="s">
        <v>159</v>
      </c>
    </row>
    <row r="246" spans="1:65" s="2" customFormat="1" ht="14.4" customHeight="1">
      <c r="A246" s="34"/>
      <c r="B246" s="168"/>
      <c r="C246" s="207" t="s">
        <v>7</v>
      </c>
      <c r="D246" s="207" t="s">
        <v>209</v>
      </c>
      <c r="E246" s="208" t="s">
        <v>2142</v>
      </c>
      <c r="F246" s="209" t="s">
        <v>2143</v>
      </c>
      <c r="G246" s="210" t="s">
        <v>308</v>
      </c>
      <c r="H246" s="211">
        <v>62.84</v>
      </c>
      <c r="I246" s="212"/>
      <c r="J246" s="213">
        <f>ROUND(I246*H246,2)</f>
        <v>0</v>
      </c>
      <c r="K246" s="214"/>
      <c r="L246" s="215"/>
      <c r="M246" s="216" t="s">
        <v>1</v>
      </c>
      <c r="N246" s="217" t="s">
        <v>48</v>
      </c>
      <c r="O246" s="60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1" t="s">
        <v>200</v>
      </c>
      <c r="AT246" s="181" t="s">
        <v>209</v>
      </c>
      <c r="AU246" s="181" t="s">
        <v>93</v>
      </c>
      <c r="AY246" s="18" t="s">
        <v>159</v>
      </c>
      <c r="BE246" s="182">
        <f>IF(N246="základní",J246,0)</f>
        <v>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8" t="s">
        <v>91</v>
      </c>
      <c r="BK246" s="182">
        <f>ROUND(I246*H246,2)</f>
        <v>0</v>
      </c>
      <c r="BL246" s="18" t="s">
        <v>165</v>
      </c>
      <c r="BM246" s="181" t="s">
        <v>2144</v>
      </c>
    </row>
    <row r="247" spans="1:65" s="14" customFormat="1">
      <c r="B247" s="191"/>
      <c r="D247" s="184" t="s">
        <v>167</v>
      </c>
      <c r="F247" s="193" t="s">
        <v>2145</v>
      </c>
      <c r="H247" s="194">
        <v>62.84</v>
      </c>
      <c r="I247" s="195"/>
      <c r="L247" s="191"/>
      <c r="M247" s="196"/>
      <c r="N247" s="197"/>
      <c r="O247" s="197"/>
      <c r="P247" s="197"/>
      <c r="Q247" s="197"/>
      <c r="R247" s="197"/>
      <c r="S247" s="197"/>
      <c r="T247" s="198"/>
      <c r="AT247" s="192" t="s">
        <v>167</v>
      </c>
      <c r="AU247" s="192" t="s">
        <v>93</v>
      </c>
      <c r="AV247" s="14" t="s">
        <v>93</v>
      </c>
      <c r="AW247" s="14" t="s">
        <v>3</v>
      </c>
      <c r="AX247" s="14" t="s">
        <v>91</v>
      </c>
      <c r="AY247" s="192" t="s">
        <v>159</v>
      </c>
    </row>
    <row r="248" spans="1:65" s="2" customFormat="1" ht="19.8" customHeight="1">
      <c r="A248" s="34"/>
      <c r="B248" s="168"/>
      <c r="C248" s="169" t="s">
        <v>286</v>
      </c>
      <c r="D248" s="169" t="s">
        <v>161</v>
      </c>
      <c r="E248" s="170" t="s">
        <v>663</v>
      </c>
      <c r="F248" s="171" t="s">
        <v>664</v>
      </c>
      <c r="G248" s="172" t="s">
        <v>164</v>
      </c>
      <c r="H248" s="173">
        <v>105.12</v>
      </c>
      <c r="I248" s="174"/>
      <c r="J248" s="175">
        <f>ROUND(I248*H248,2)</f>
        <v>0</v>
      </c>
      <c r="K248" s="176"/>
      <c r="L248" s="35"/>
      <c r="M248" s="177" t="s">
        <v>1</v>
      </c>
      <c r="N248" s="178" t="s">
        <v>48</v>
      </c>
      <c r="O248" s="60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1" t="s">
        <v>165</v>
      </c>
      <c r="AT248" s="181" t="s">
        <v>161</v>
      </c>
      <c r="AU248" s="181" t="s">
        <v>93</v>
      </c>
      <c r="AY248" s="18" t="s">
        <v>159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8" t="s">
        <v>91</v>
      </c>
      <c r="BK248" s="182">
        <f>ROUND(I248*H248,2)</f>
        <v>0</v>
      </c>
      <c r="BL248" s="18" t="s">
        <v>165</v>
      </c>
      <c r="BM248" s="181" t="s">
        <v>2146</v>
      </c>
    </row>
    <row r="249" spans="1:65" s="13" customFormat="1">
      <c r="B249" s="183"/>
      <c r="D249" s="184" t="s">
        <v>167</v>
      </c>
      <c r="E249" s="185" t="s">
        <v>1</v>
      </c>
      <c r="F249" s="186" t="s">
        <v>2035</v>
      </c>
      <c r="H249" s="185" t="s">
        <v>1</v>
      </c>
      <c r="I249" s="187"/>
      <c r="L249" s="183"/>
      <c r="M249" s="188"/>
      <c r="N249" s="189"/>
      <c r="O249" s="189"/>
      <c r="P249" s="189"/>
      <c r="Q249" s="189"/>
      <c r="R249" s="189"/>
      <c r="S249" s="189"/>
      <c r="T249" s="190"/>
      <c r="AT249" s="185" t="s">
        <v>167</v>
      </c>
      <c r="AU249" s="185" t="s">
        <v>93</v>
      </c>
      <c r="AV249" s="13" t="s">
        <v>91</v>
      </c>
      <c r="AW249" s="13" t="s">
        <v>38</v>
      </c>
      <c r="AX249" s="13" t="s">
        <v>83</v>
      </c>
      <c r="AY249" s="185" t="s">
        <v>159</v>
      </c>
    </row>
    <row r="250" spans="1:65" s="14" customFormat="1">
      <c r="B250" s="191"/>
      <c r="D250" s="184" t="s">
        <v>167</v>
      </c>
      <c r="E250" s="192" t="s">
        <v>1</v>
      </c>
      <c r="F250" s="193" t="s">
        <v>2147</v>
      </c>
      <c r="H250" s="194">
        <v>105.12</v>
      </c>
      <c r="I250" s="195"/>
      <c r="L250" s="191"/>
      <c r="M250" s="196"/>
      <c r="N250" s="197"/>
      <c r="O250" s="197"/>
      <c r="P250" s="197"/>
      <c r="Q250" s="197"/>
      <c r="R250" s="197"/>
      <c r="S250" s="197"/>
      <c r="T250" s="198"/>
      <c r="AT250" s="192" t="s">
        <v>167</v>
      </c>
      <c r="AU250" s="192" t="s">
        <v>93</v>
      </c>
      <c r="AV250" s="14" t="s">
        <v>93</v>
      </c>
      <c r="AW250" s="14" t="s">
        <v>38</v>
      </c>
      <c r="AX250" s="14" t="s">
        <v>91</v>
      </c>
      <c r="AY250" s="192" t="s">
        <v>159</v>
      </c>
    </row>
    <row r="251" spans="1:65" s="2" customFormat="1" ht="19.8" customHeight="1">
      <c r="A251" s="34"/>
      <c r="B251" s="168"/>
      <c r="C251" s="169" t="s">
        <v>292</v>
      </c>
      <c r="D251" s="169" t="s">
        <v>161</v>
      </c>
      <c r="E251" s="170" t="s">
        <v>205</v>
      </c>
      <c r="F251" s="171" t="s">
        <v>206</v>
      </c>
      <c r="G251" s="172" t="s">
        <v>164</v>
      </c>
      <c r="H251" s="173">
        <v>105.12</v>
      </c>
      <c r="I251" s="174"/>
      <c r="J251" s="175">
        <f>ROUND(I251*H251,2)</f>
        <v>0</v>
      </c>
      <c r="K251" s="176"/>
      <c r="L251" s="35"/>
      <c r="M251" s="177" t="s">
        <v>1</v>
      </c>
      <c r="N251" s="178" t="s">
        <v>48</v>
      </c>
      <c r="O251" s="60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1" t="s">
        <v>165</v>
      </c>
      <c r="AT251" s="181" t="s">
        <v>161</v>
      </c>
      <c r="AU251" s="181" t="s">
        <v>93</v>
      </c>
      <c r="AY251" s="18" t="s">
        <v>159</v>
      </c>
      <c r="BE251" s="182">
        <f>IF(N251="základní",J251,0)</f>
        <v>0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18" t="s">
        <v>91</v>
      </c>
      <c r="BK251" s="182">
        <f>ROUND(I251*H251,2)</f>
        <v>0</v>
      </c>
      <c r="BL251" s="18" t="s">
        <v>165</v>
      </c>
      <c r="BM251" s="181" t="s">
        <v>2148</v>
      </c>
    </row>
    <row r="252" spans="1:65" s="2" customFormat="1" ht="14.4" customHeight="1">
      <c r="A252" s="34"/>
      <c r="B252" s="168"/>
      <c r="C252" s="207" t="s">
        <v>298</v>
      </c>
      <c r="D252" s="207" t="s">
        <v>209</v>
      </c>
      <c r="E252" s="208" t="s">
        <v>210</v>
      </c>
      <c r="F252" s="209" t="s">
        <v>211</v>
      </c>
      <c r="G252" s="210" t="s">
        <v>212</v>
      </c>
      <c r="H252" s="211">
        <v>2.1019999999999999</v>
      </c>
      <c r="I252" s="212"/>
      <c r="J252" s="213">
        <f>ROUND(I252*H252,2)</f>
        <v>0</v>
      </c>
      <c r="K252" s="214"/>
      <c r="L252" s="215"/>
      <c r="M252" s="216" t="s">
        <v>1</v>
      </c>
      <c r="N252" s="217" t="s">
        <v>48</v>
      </c>
      <c r="O252" s="60"/>
      <c r="P252" s="179">
        <f>O252*H252</f>
        <v>0</v>
      </c>
      <c r="Q252" s="179">
        <v>1E-3</v>
      </c>
      <c r="R252" s="179">
        <f>Q252*H252</f>
        <v>2.1019999999999997E-3</v>
      </c>
      <c r="S252" s="179">
        <v>0</v>
      </c>
      <c r="T252" s="18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1" t="s">
        <v>200</v>
      </c>
      <c r="AT252" s="181" t="s">
        <v>209</v>
      </c>
      <c r="AU252" s="181" t="s">
        <v>93</v>
      </c>
      <c r="AY252" s="18" t="s">
        <v>159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8" t="s">
        <v>91</v>
      </c>
      <c r="BK252" s="182">
        <f>ROUND(I252*H252,2)</f>
        <v>0</v>
      </c>
      <c r="BL252" s="18" t="s">
        <v>165</v>
      </c>
      <c r="BM252" s="181" t="s">
        <v>2149</v>
      </c>
    </row>
    <row r="253" spans="1:65" s="14" customFormat="1">
      <c r="B253" s="191"/>
      <c r="D253" s="184" t="s">
        <v>167</v>
      </c>
      <c r="F253" s="193" t="s">
        <v>2150</v>
      </c>
      <c r="H253" s="194">
        <v>2.1019999999999999</v>
      </c>
      <c r="I253" s="195"/>
      <c r="L253" s="191"/>
      <c r="M253" s="196"/>
      <c r="N253" s="197"/>
      <c r="O253" s="197"/>
      <c r="P253" s="197"/>
      <c r="Q253" s="197"/>
      <c r="R253" s="197"/>
      <c r="S253" s="197"/>
      <c r="T253" s="198"/>
      <c r="AT253" s="192" t="s">
        <v>167</v>
      </c>
      <c r="AU253" s="192" t="s">
        <v>93</v>
      </c>
      <c r="AV253" s="14" t="s">
        <v>93</v>
      </c>
      <c r="AW253" s="14" t="s">
        <v>3</v>
      </c>
      <c r="AX253" s="14" t="s">
        <v>91</v>
      </c>
      <c r="AY253" s="192" t="s">
        <v>159</v>
      </c>
    </row>
    <row r="254" spans="1:65" s="2" customFormat="1" ht="19.8" customHeight="1">
      <c r="A254" s="34"/>
      <c r="B254" s="168"/>
      <c r="C254" s="169" t="s">
        <v>305</v>
      </c>
      <c r="D254" s="169" t="s">
        <v>161</v>
      </c>
      <c r="E254" s="170" t="s">
        <v>2151</v>
      </c>
      <c r="F254" s="171" t="s">
        <v>2152</v>
      </c>
      <c r="G254" s="172" t="s">
        <v>164</v>
      </c>
      <c r="H254" s="173">
        <v>105.12</v>
      </c>
      <c r="I254" s="174"/>
      <c r="J254" s="175">
        <f>ROUND(I254*H254,2)</f>
        <v>0</v>
      </c>
      <c r="K254" s="176"/>
      <c r="L254" s="35"/>
      <c r="M254" s="177" t="s">
        <v>1</v>
      </c>
      <c r="N254" s="178" t="s">
        <v>48</v>
      </c>
      <c r="O254" s="60"/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1" t="s">
        <v>165</v>
      </c>
      <c r="AT254" s="181" t="s">
        <v>161</v>
      </c>
      <c r="AU254" s="181" t="s">
        <v>93</v>
      </c>
      <c r="AY254" s="18" t="s">
        <v>159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8" t="s">
        <v>91</v>
      </c>
      <c r="BK254" s="182">
        <f>ROUND(I254*H254,2)</f>
        <v>0</v>
      </c>
      <c r="BL254" s="18" t="s">
        <v>165</v>
      </c>
      <c r="BM254" s="181" t="s">
        <v>2153</v>
      </c>
    </row>
    <row r="255" spans="1:65" s="2" customFormat="1" ht="14.4" customHeight="1">
      <c r="A255" s="34"/>
      <c r="B255" s="168"/>
      <c r="C255" s="169" t="s">
        <v>310</v>
      </c>
      <c r="D255" s="169" t="s">
        <v>161</v>
      </c>
      <c r="E255" s="170" t="s">
        <v>2154</v>
      </c>
      <c r="F255" s="171" t="s">
        <v>2155</v>
      </c>
      <c r="G255" s="172" t="s">
        <v>630</v>
      </c>
      <c r="H255" s="173">
        <v>1</v>
      </c>
      <c r="I255" s="174"/>
      <c r="J255" s="175">
        <f>ROUND(I255*H255,2)</f>
        <v>0</v>
      </c>
      <c r="K255" s="176"/>
      <c r="L255" s="35"/>
      <c r="M255" s="177" t="s">
        <v>1</v>
      </c>
      <c r="N255" s="178" t="s">
        <v>48</v>
      </c>
      <c r="O255" s="60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1" t="s">
        <v>165</v>
      </c>
      <c r="AT255" s="181" t="s">
        <v>161</v>
      </c>
      <c r="AU255" s="181" t="s">
        <v>93</v>
      </c>
      <c r="AY255" s="18" t="s">
        <v>159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8" t="s">
        <v>91</v>
      </c>
      <c r="BK255" s="182">
        <f>ROUND(I255*H255,2)</f>
        <v>0</v>
      </c>
      <c r="BL255" s="18" t="s">
        <v>165</v>
      </c>
      <c r="BM255" s="181" t="s">
        <v>2156</v>
      </c>
    </row>
    <row r="256" spans="1:65" s="12" customFormat="1" ht="22.8" customHeight="1">
      <c r="B256" s="155"/>
      <c r="D256" s="156" t="s">
        <v>82</v>
      </c>
      <c r="E256" s="166" t="s">
        <v>165</v>
      </c>
      <c r="F256" s="166" t="s">
        <v>2157</v>
      </c>
      <c r="I256" s="158"/>
      <c r="J256" s="167">
        <f>BK256</f>
        <v>0</v>
      </c>
      <c r="L256" s="155"/>
      <c r="M256" s="160"/>
      <c r="N256" s="161"/>
      <c r="O256" s="161"/>
      <c r="P256" s="162">
        <f>SUM(P257:P262)</f>
        <v>0</v>
      </c>
      <c r="Q256" s="161"/>
      <c r="R256" s="162">
        <f>SUM(R257:R262)</f>
        <v>0</v>
      </c>
      <c r="S256" s="161"/>
      <c r="T256" s="163">
        <f>SUM(T257:T262)</f>
        <v>0</v>
      </c>
      <c r="AR256" s="156" t="s">
        <v>91</v>
      </c>
      <c r="AT256" s="164" t="s">
        <v>82</v>
      </c>
      <c r="AU256" s="164" t="s">
        <v>91</v>
      </c>
      <c r="AY256" s="156" t="s">
        <v>159</v>
      </c>
      <c r="BK256" s="165">
        <f>SUM(BK257:BK262)</f>
        <v>0</v>
      </c>
    </row>
    <row r="257" spans="1:65" s="2" customFormat="1" ht="19.8" customHeight="1">
      <c r="A257" s="34"/>
      <c r="B257" s="168"/>
      <c r="C257" s="169" t="s">
        <v>315</v>
      </c>
      <c r="D257" s="169" t="s">
        <v>161</v>
      </c>
      <c r="E257" s="170" t="s">
        <v>2158</v>
      </c>
      <c r="F257" s="171" t="s">
        <v>2159</v>
      </c>
      <c r="G257" s="172" t="s">
        <v>182</v>
      </c>
      <c r="H257" s="173">
        <v>6.67</v>
      </c>
      <c r="I257" s="174"/>
      <c r="J257" s="175">
        <f>ROUND(I257*H257,2)</f>
        <v>0</v>
      </c>
      <c r="K257" s="176"/>
      <c r="L257" s="35"/>
      <c r="M257" s="177" t="s">
        <v>1</v>
      </c>
      <c r="N257" s="178" t="s">
        <v>48</v>
      </c>
      <c r="O257" s="60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1" t="s">
        <v>165</v>
      </c>
      <c r="AT257" s="181" t="s">
        <v>161</v>
      </c>
      <c r="AU257" s="181" t="s">
        <v>93</v>
      </c>
      <c r="AY257" s="18" t="s">
        <v>159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18" t="s">
        <v>91</v>
      </c>
      <c r="BK257" s="182">
        <f>ROUND(I257*H257,2)</f>
        <v>0</v>
      </c>
      <c r="BL257" s="18" t="s">
        <v>165</v>
      </c>
      <c r="BM257" s="181" t="s">
        <v>2160</v>
      </c>
    </row>
    <row r="258" spans="1:65" s="14" customFormat="1">
      <c r="B258" s="191"/>
      <c r="D258" s="184" t="s">
        <v>167</v>
      </c>
      <c r="E258" s="192" t="s">
        <v>1</v>
      </c>
      <c r="F258" s="193" t="s">
        <v>2161</v>
      </c>
      <c r="H258" s="194">
        <v>3.75</v>
      </c>
      <c r="I258" s="195"/>
      <c r="L258" s="191"/>
      <c r="M258" s="196"/>
      <c r="N258" s="197"/>
      <c r="O258" s="197"/>
      <c r="P258" s="197"/>
      <c r="Q258" s="197"/>
      <c r="R258" s="197"/>
      <c r="S258" s="197"/>
      <c r="T258" s="198"/>
      <c r="AT258" s="192" t="s">
        <v>167</v>
      </c>
      <c r="AU258" s="192" t="s">
        <v>93</v>
      </c>
      <c r="AV258" s="14" t="s">
        <v>93</v>
      </c>
      <c r="AW258" s="14" t="s">
        <v>38</v>
      </c>
      <c r="AX258" s="14" t="s">
        <v>83</v>
      </c>
      <c r="AY258" s="192" t="s">
        <v>159</v>
      </c>
    </row>
    <row r="259" spans="1:65" s="14" customFormat="1">
      <c r="B259" s="191"/>
      <c r="D259" s="184" t="s">
        <v>167</v>
      </c>
      <c r="E259" s="192" t="s">
        <v>1</v>
      </c>
      <c r="F259" s="193" t="s">
        <v>2162</v>
      </c>
      <c r="H259" s="194">
        <v>1.35</v>
      </c>
      <c r="I259" s="195"/>
      <c r="L259" s="191"/>
      <c r="M259" s="196"/>
      <c r="N259" s="197"/>
      <c r="O259" s="197"/>
      <c r="P259" s="197"/>
      <c r="Q259" s="197"/>
      <c r="R259" s="197"/>
      <c r="S259" s="197"/>
      <c r="T259" s="198"/>
      <c r="AT259" s="192" t="s">
        <v>167</v>
      </c>
      <c r="AU259" s="192" t="s">
        <v>93</v>
      </c>
      <c r="AV259" s="14" t="s">
        <v>93</v>
      </c>
      <c r="AW259" s="14" t="s">
        <v>38</v>
      </c>
      <c r="AX259" s="14" t="s">
        <v>83</v>
      </c>
      <c r="AY259" s="192" t="s">
        <v>159</v>
      </c>
    </row>
    <row r="260" spans="1:65" s="14" customFormat="1">
      <c r="B260" s="191"/>
      <c r="D260" s="184" t="s">
        <v>167</v>
      </c>
      <c r="E260" s="192" t="s">
        <v>1</v>
      </c>
      <c r="F260" s="193" t="s">
        <v>2163</v>
      </c>
      <c r="H260" s="194">
        <v>0.36</v>
      </c>
      <c r="I260" s="195"/>
      <c r="L260" s="191"/>
      <c r="M260" s="196"/>
      <c r="N260" s="197"/>
      <c r="O260" s="197"/>
      <c r="P260" s="197"/>
      <c r="Q260" s="197"/>
      <c r="R260" s="197"/>
      <c r="S260" s="197"/>
      <c r="T260" s="198"/>
      <c r="AT260" s="192" t="s">
        <v>167</v>
      </c>
      <c r="AU260" s="192" t="s">
        <v>93</v>
      </c>
      <c r="AV260" s="14" t="s">
        <v>93</v>
      </c>
      <c r="AW260" s="14" t="s">
        <v>38</v>
      </c>
      <c r="AX260" s="14" t="s">
        <v>83</v>
      </c>
      <c r="AY260" s="192" t="s">
        <v>159</v>
      </c>
    </row>
    <row r="261" spans="1:65" s="14" customFormat="1">
      <c r="B261" s="191"/>
      <c r="D261" s="184" t="s">
        <v>167</v>
      </c>
      <c r="E261" s="192" t="s">
        <v>1</v>
      </c>
      <c r="F261" s="193" t="s">
        <v>2164</v>
      </c>
      <c r="H261" s="194">
        <v>1.21</v>
      </c>
      <c r="I261" s="195"/>
      <c r="L261" s="191"/>
      <c r="M261" s="196"/>
      <c r="N261" s="197"/>
      <c r="O261" s="197"/>
      <c r="P261" s="197"/>
      <c r="Q261" s="197"/>
      <c r="R261" s="197"/>
      <c r="S261" s="197"/>
      <c r="T261" s="198"/>
      <c r="AT261" s="192" t="s">
        <v>167</v>
      </c>
      <c r="AU261" s="192" t="s">
        <v>93</v>
      </c>
      <c r="AV261" s="14" t="s">
        <v>93</v>
      </c>
      <c r="AW261" s="14" t="s">
        <v>38</v>
      </c>
      <c r="AX261" s="14" t="s">
        <v>83</v>
      </c>
      <c r="AY261" s="192" t="s">
        <v>159</v>
      </c>
    </row>
    <row r="262" spans="1:65" s="15" customFormat="1">
      <c r="B262" s="199"/>
      <c r="D262" s="184" t="s">
        <v>167</v>
      </c>
      <c r="E262" s="200" t="s">
        <v>1</v>
      </c>
      <c r="F262" s="201" t="s">
        <v>172</v>
      </c>
      <c r="H262" s="202">
        <v>6.67</v>
      </c>
      <c r="I262" s="203"/>
      <c r="L262" s="199"/>
      <c r="M262" s="204"/>
      <c r="N262" s="205"/>
      <c r="O262" s="205"/>
      <c r="P262" s="205"/>
      <c r="Q262" s="205"/>
      <c r="R262" s="205"/>
      <c r="S262" s="205"/>
      <c r="T262" s="206"/>
      <c r="AT262" s="200" t="s">
        <v>167</v>
      </c>
      <c r="AU262" s="200" t="s">
        <v>93</v>
      </c>
      <c r="AV262" s="15" t="s">
        <v>165</v>
      </c>
      <c r="AW262" s="15" t="s">
        <v>38</v>
      </c>
      <c r="AX262" s="15" t="s">
        <v>91</v>
      </c>
      <c r="AY262" s="200" t="s">
        <v>159</v>
      </c>
    </row>
    <row r="263" spans="1:65" s="12" customFormat="1" ht="22.8" customHeight="1">
      <c r="B263" s="155"/>
      <c r="D263" s="156" t="s">
        <v>82</v>
      </c>
      <c r="E263" s="166" t="s">
        <v>185</v>
      </c>
      <c r="F263" s="166" t="s">
        <v>276</v>
      </c>
      <c r="I263" s="158"/>
      <c r="J263" s="167">
        <f>BK263</f>
        <v>0</v>
      </c>
      <c r="L263" s="155"/>
      <c r="M263" s="160"/>
      <c r="N263" s="161"/>
      <c r="O263" s="161"/>
      <c r="P263" s="162">
        <f>SUM(P264:P266)</f>
        <v>0</v>
      </c>
      <c r="Q263" s="161"/>
      <c r="R263" s="162">
        <f>SUM(R264:R266)</f>
        <v>0</v>
      </c>
      <c r="S263" s="161"/>
      <c r="T263" s="163">
        <f>SUM(T264:T266)</f>
        <v>0</v>
      </c>
      <c r="AR263" s="156" t="s">
        <v>91</v>
      </c>
      <c r="AT263" s="164" t="s">
        <v>82</v>
      </c>
      <c r="AU263" s="164" t="s">
        <v>91</v>
      </c>
      <c r="AY263" s="156" t="s">
        <v>159</v>
      </c>
      <c r="BK263" s="165">
        <f>SUM(BK264:BK266)</f>
        <v>0</v>
      </c>
    </row>
    <row r="264" spans="1:65" s="2" customFormat="1" ht="14.4" customHeight="1">
      <c r="A264" s="34"/>
      <c r="B264" s="168"/>
      <c r="C264" s="169" t="s">
        <v>319</v>
      </c>
      <c r="D264" s="169" t="s">
        <v>161</v>
      </c>
      <c r="E264" s="170" t="s">
        <v>2165</v>
      </c>
      <c r="F264" s="171" t="s">
        <v>2166</v>
      </c>
      <c r="G264" s="172" t="s">
        <v>164</v>
      </c>
      <c r="H264" s="173">
        <v>0.84</v>
      </c>
      <c r="I264" s="174"/>
      <c r="J264" s="175">
        <f>ROUND(I264*H264,2)</f>
        <v>0</v>
      </c>
      <c r="K264" s="176"/>
      <c r="L264" s="35"/>
      <c r="M264" s="177" t="s">
        <v>1</v>
      </c>
      <c r="N264" s="178" t="s">
        <v>48</v>
      </c>
      <c r="O264" s="60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1" t="s">
        <v>165</v>
      </c>
      <c r="AT264" s="181" t="s">
        <v>161</v>
      </c>
      <c r="AU264" s="181" t="s">
        <v>93</v>
      </c>
      <c r="AY264" s="18" t="s">
        <v>159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8" t="s">
        <v>91</v>
      </c>
      <c r="BK264" s="182">
        <f>ROUND(I264*H264,2)</f>
        <v>0</v>
      </c>
      <c r="BL264" s="18" t="s">
        <v>165</v>
      </c>
      <c r="BM264" s="181" t="s">
        <v>2167</v>
      </c>
    </row>
    <row r="265" spans="1:65" s="13" customFormat="1">
      <c r="B265" s="183"/>
      <c r="D265" s="184" t="s">
        <v>167</v>
      </c>
      <c r="E265" s="185" t="s">
        <v>1</v>
      </c>
      <c r="F265" s="186" t="s">
        <v>2035</v>
      </c>
      <c r="H265" s="185" t="s">
        <v>1</v>
      </c>
      <c r="I265" s="187"/>
      <c r="L265" s="183"/>
      <c r="M265" s="188"/>
      <c r="N265" s="189"/>
      <c r="O265" s="189"/>
      <c r="P265" s="189"/>
      <c r="Q265" s="189"/>
      <c r="R265" s="189"/>
      <c r="S265" s="189"/>
      <c r="T265" s="190"/>
      <c r="AT265" s="185" t="s">
        <v>167</v>
      </c>
      <c r="AU265" s="185" t="s">
        <v>93</v>
      </c>
      <c r="AV265" s="13" t="s">
        <v>91</v>
      </c>
      <c r="AW265" s="13" t="s">
        <v>38</v>
      </c>
      <c r="AX265" s="13" t="s">
        <v>83</v>
      </c>
      <c r="AY265" s="185" t="s">
        <v>159</v>
      </c>
    </row>
    <row r="266" spans="1:65" s="14" customFormat="1">
      <c r="B266" s="191"/>
      <c r="D266" s="184" t="s">
        <v>167</v>
      </c>
      <c r="E266" s="192" t="s">
        <v>1</v>
      </c>
      <c r="F266" s="193" t="s">
        <v>2036</v>
      </c>
      <c r="H266" s="194">
        <v>0.84</v>
      </c>
      <c r="I266" s="195"/>
      <c r="L266" s="191"/>
      <c r="M266" s="196"/>
      <c r="N266" s="197"/>
      <c r="O266" s="197"/>
      <c r="P266" s="197"/>
      <c r="Q266" s="197"/>
      <c r="R266" s="197"/>
      <c r="S266" s="197"/>
      <c r="T266" s="198"/>
      <c r="AT266" s="192" t="s">
        <v>167</v>
      </c>
      <c r="AU266" s="192" t="s">
        <v>93</v>
      </c>
      <c r="AV266" s="14" t="s">
        <v>93</v>
      </c>
      <c r="AW266" s="14" t="s">
        <v>38</v>
      </c>
      <c r="AX266" s="14" t="s">
        <v>91</v>
      </c>
      <c r="AY266" s="192" t="s">
        <v>159</v>
      </c>
    </row>
    <row r="267" spans="1:65" s="12" customFormat="1" ht="22.8" customHeight="1">
      <c r="B267" s="155"/>
      <c r="D267" s="156" t="s">
        <v>82</v>
      </c>
      <c r="E267" s="166" t="s">
        <v>200</v>
      </c>
      <c r="F267" s="166" t="s">
        <v>2168</v>
      </c>
      <c r="I267" s="158"/>
      <c r="J267" s="167">
        <f>BK267</f>
        <v>0</v>
      </c>
      <c r="L267" s="155"/>
      <c r="M267" s="160"/>
      <c r="N267" s="161"/>
      <c r="O267" s="161"/>
      <c r="P267" s="162">
        <f>SUM(P268:P338)</f>
        <v>0</v>
      </c>
      <c r="Q267" s="161"/>
      <c r="R267" s="162">
        <f>SUM(R268:R338)</f>
        <v>0.25634700000000005</v>
      </c>
      <c r="S267" s="161"/>
      <c r="T267" s="163">
        <f>SUM(T268:T338)</f>
        <v>0.33350000000000002</v>
      </c>
      <c r="AR267" s="156" t="s">
        <v>91</v>
      </c>
      <c r="AT267" s="164" t="s">
        <v>82</v>
      </c>
      <c r="AU267" s="164" t="s">
        <v>91</v>
      </c>
      <c r="AY267" s="156" t="s">
        <v>159</v>
      </c>
      <c r="BK267" s="165">
        <f>SUM(BK268:BK338)</f>
        <v>0</v>
      </c>
    </row>
    <row r="268" spans="1:65" s="2" customFormat="1" ht="19.8" customHeight="1">
      <c r="A268" s="34"/>
      <c r="B268" s="168"/>
      <c r="C268" s="169" t="s">
        <v>323</v>
      </c>
      <c r="D268" s="169" t="s">
        <v>161</v>
      </c>
      <c r="E268" s="170" t="s">
        <v>2169</v>
      </c>
      <c r="F268" s="171" t="s">
        <v>2170</v>
      </c>
      <c r="G268" s="172" t="s">
        <v>238</v>
      </c>
      <c r="H268" s="173">
        <v>4</v>
      </c>
      <c r="I268" s="174"/>
      <c r="J268" s="175">
        <f>ROUND(I268*H268,2)</f>
        <v>0</v>
      </c>
      <c r="K268" s="176"/>
      <c r="L268" s="35"/>
      <c r="M268" s="177" t="s">
        <v>1</v>
      </c>
      <c r="N268" s="178" t="s">
        <v>48</v>
      </c>
      <c r="O268" s="60"/>
      <c r="P268" s="179">
        <f>O268*H268</f>
        <v>0</v>
      </c>
      <c r="Q268" s="179">
        <v>1.2800000000000001E-3</v>
      </c>
      <c r="R268" s="179">
        <f>Q268*H268</f>
        <v>5.1200000000000004E-3</v>
      </c>
      <c r="S268" s="179">
        <v>0</v>
      </c>
      <c r="T268" s="18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1" t="s">
        <v>165</v>
      </c>
      <c r="AT268" s="181" t="s">
        <v>161</v>
      </c>
      <c r="AU268" s="181" t="s">
        <v>93</v>
      </c>
      <c r="AY268" s="18" t="s">
        <v>159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8" t="s">
        <v>91</v>
      </c>
      <c r="BK268" s="182">
        <f>ROUND(I268*H268,2)</f>
        <v>0</v>
      </c>
      <c r="BL268" s="18" t="s">
        <v>165</v>
      </c>
      <c r="BM268" s="181" t="s">
        <v>2171</v>
      </c>
    </row>
    <row r="269" spans="1:65" s="13" customFormat="1">
      <c r="B269" s="183"/>
      <c r="D269" s="184" t="s">
        <v>167</v>
      </c>
      <c r="E269" s="185" t="s">
        <v>1</v>
      </c>
      <c r="F269" s="186" t="s">
        <v>2172</v>
      </c>
      <c r="H269" s="185" t="s">
        <v>1</v>
      </c>
      <c r="I269" s="187"/>
      <c r="L269" s="183"/>
      <c r="M269" s="188"/>
      <c r="N269" s="189"/>
      <c r="O269" s="189"/>
      <c r="P269" s="189"/>
      <c r="Q269" s="189"/>
      <c r="R269" s="189"/>
      <c r="S269" s="189"/>
      <c r="T269" s="190"/>
      <c r="AT269" s="185" t="s">
        <v>167</v>
      </c>
      <c r="AU269" s="185" t="s">
        <v>93</v>
      </c>
      <c r="AV269" s="13" t="s">
        <v>91</v>
      </c>
      <c r="AW269" s="13" t="s">
        <v>38</v>
      </c>
      <c r="AX269" s="13" t="s">
        <v>83</v>
      </c>
      <c r="AY269" s="185" t="s">
        <v>159</v>
      </c>
    </row>
    <row r="270" spans="1:65" s="13" customFormat="1">
      <c r="B270" s="183"/>
      <c r="D270" s="184" t="s">
        <v>167</v>
      </c>
      <c r="E270" s="185" t="s">
        <v>1</v>
      </c>
      <c r="F270" s="186" t="s">
        <v>2054</v>
      </c>
      <c r="H270" s="185" t="s">
        <v>1</v>
      </c>
      <c r="I270" s="187"/>
      <c r="L270" s="183"/>
      <c r="M270" s="188"/>
      <c r="N270" s="189"/>
      <c r="O270" s="189"/>
      <c r="P270" s="189"/>
      <c r="Q270" s="189"/>
      <c r="R270" s="189"/>
      <c r="S270" s="189"/>
      <c r="T270" s="190"/>
      <c r="AT270" s="185" t="s">
        <v>167</v>
      </c>
      <c r="AU270" s="185" t="s">
        <v>93</v>
      </c>
      <c r="AV270" s="13" t="s">
        <v>91</v>
      </c>
      <c r="AW270" s="13" t="s">
        <v>38</v>
      </c>
      <c r="AX270" s="13" t="s">
        <v>83</v>
      </c>
      <c r="AY270" s="185" t="s">
        <v>159</v>
      </c>
    </row>
    <row r="271" spans="1:65" s="13" customFormat="1">
      <c r="B271" s="183"/>
      <c r="D271" s="184" t="s">
        <v>167</v>
      </c>
      <c r="E271" s="185" t="s">
        <v>1</v>
      </c>
      <c r="F271" s="186" t="s">
        <v>2173</v>
      </c>
      <c r="H271" s="185" t="s">
        <v>1</v>
      </c>
      <c r="I271" s="187"/>
      <c r="L271" s="183"/>
      <c r="M271" s="188"/>
      <c r="N271" s="189"/>
      <c r="O271" s="189"/>
      <c r="P271" s="189"/>
      <c r="Q271" s="189"/>
      <c r="R271" s="189"/>
      <c r="S271" s="189"/>
      <c r="T271" s="190"/>
      <c r="AT271" s="185" t="s">
        <v>167</v>
      </c>
      <c r="AU271" s="185" t="s">
        <v>93</v>
      </c>
      <c r="AV271" s="13" t="s">
        <v>91</v>
      </c>
      <c r="AW271" s="13" t="s">
        <v>38</v>
      </c>
      <c r="AX271" s="13" t="s">
        <v>83</v>
      </c>
      <c r="AY271" s="185" t="s">
        <v>159</v>
      </c>
    </row>
    <row r="272" spans="1:65" s="14" customFormat="1">
      <c r="B272" s="191"/>
      <c r="D272" s="184" t="s">
        <v>167</v>
      </c>
      <c r="E272" s="192" t="s">
        <v>1</v>
      </c>
      <c r="F272" s="193" t="s">
        <v>2174</v>
      </c>
      <c r="H272" s="194">
        <v>4</v>
      </c>
      <c r="I272" s="195"/>
      <c r="L272" s="191"/>
      <c r="M272" s="196"/>
      <c r="N272" s="197"/>
      <c r="O272" s="197"/>
      <c r="P272" s="197"/>
      <c r="Q272" s="197"/>
      <c r="R272" s="197"/>
      <c r="S272" s="197"/>
      <c r="T272" s="198"/>
      <c r="AT272" s="192" t="s">
        <v>167</v>
      </c>
      <c r="AU272" s="192" t="s">
        <v>93</v>
      </c>
      <c r="AV272" s="14" t="s">
        <v>93</v>
      </c>
      <c r="AW272" s="14" t="s">
        <v>38</v>
      </c>
      <c r="AX272" s="14" t="s">
        <v>91</v>
      </c>
      <c r="AY272" s="192" t="s">
        <v>159</v>
      </c>
    </row>
    <row r="273" spans="1:65" s="2" customFormat="1" ht="19.8" customHeight="1">
      <c r="A273" s="34"/>
      <c r="B273" s="168"/>
      <c r="C273" s="169" t="s">
        <v>329</v>
      </c>
      <c r="D273" s="169" t="s">
        <v>161</v>
      </c>
      <c r="E273" s="170" t="s">
        <v>2175</v>
      </c>
      <c r="F273" s="171" t="s">
        <v>2176</v>
      </c>
      <c r="G273" s="172" t="s">
        <v>238</v>
      </c>
      <c r="H273" s="173">
        <v>66.7</v>
      </c>
      <c r="I273" s="174"/>
      <c r="J273" s="175">
        <f>ROUND(I273*H273,2)</f>
        <v>0</v>
      </c>
      <c r="K273" s="176"/>
      <c r="L273" s="35"/>
      <c r="M273" s="177" t="s">
        <v>1</v>
      </c>
      <c r="N273" s="178" t="s">
        <v>48</v>
      </c>
      <c r="O273" s="60"/>
      <c r="P273" s="179">
        <f>O273*H273</f>
        <v>0</v>
      </c>
      <c r="Q273" s="179">
        <v>0</v>
      </c>
      <c r="R273" s="179">
        <f>Q273*H273</f>
        <v>0</v>
      </c>
      <c r="S273" s="179">
        <v>5.0000000000000001E-3</v>
      </c>
      <c r="T273" s="180">
        <f>S273*H273</f>
        <v>0.33350000000000002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1" t="s">
        <v>165</v>
      </c>
      <c r="AT273" s="181" t="s">
        <v>161</v>
      </c>
      <c r="AU273" s="181" t="s">
        <v>93</v>
      </c>
      <c r="AY273" s="18" t="s">
        <v>159</v>
      </c>
      <c r="BE273" s="182">
        <f>IF(N273="základní",J273,0)</f>
        <v>0</v>
      </c>
      <c r="BF273" s="182">
        <f>IF(N273="snížená",J273,0)</f>
        <v>0</v>
      </c>
      <c r="BG273" s="182">
        <f>IF(N273="zákl. přenesená",J273,0)</f>
        <v>0</v>
      </c>
      <c r="BH273" s="182">
        <f>IF(N273="sníž. přenesená",J273,0)</f>
        <v>0</v>
      </c>
      <c r="BI273" s="182">
        <f>IF(N273="nulová",J273,0)</f>
        <v>0</v>
      </c>
      <c r="BJ273" s="18" t="s">
        <v>91</v>
      </c>
      <c r="BK273" s="182">
        <f>ROUND(I273*H273,2)</f>
        <v>0</v>
      </c>
      <c r="BL273" s="18" t="s">
        <v>165</v>
      </c>
      <c r="BM273" s="181" t="s">
        <v>2177</v>
      </c>
    </row>
    <row r="274" spans="1:65" s="2" customFormat="1" ht="19.8" customHeight="1">
      <c r="A274" s="34"/>
      <c r="B274" s="168"/>
      <c r="C274" s="169" t="s">
        <v>336</v>
      </c>
      <c r="D274" s="169" t="s">
        <v>161</v>
      </c>
      <c r="E274" s="170" t="s">
        <v>2178</v>
      </c>
      <c r="F274" s="171" t="s">
        <v>2179</v>
      </c>
      <c r="G274" s="172" t="s">
        <v>238</v>
      </c>
      <c r="H274" s="173">
        <v>66.7</v>
      </c>
      <c r="I274" s="174"/>
      <c r="J274" s="175">
        <f>ROUND(I274*H274,2)</f>
        <v>0</v>
      </c>
      <c r="K274" s="176"/>
      <c r="L274" s="35"/>
      <c r="M274" s="177" t="s">
        <v>1</v>
      </c>
      <c r="N274" s="178" t="s">
        <v>48</v>
      </c>
      <c r="O274" s="60"/>
      <c r="P274" s="179">
        <f>O274*H274</f>
        <v>0</v>
      </c>
      <c r="Q274" s="179">
        <v>2.6800000000000001E-3</v>
      </c>
      <c r="R274" s="179">
        <f>Q274*H274</f>
        <v>0.17875600000000003</v>
      </c>
      <c r="S274" s="179">
        <v>0</v>
      </c>
      <c r="T274" s="18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1" t="s">
        <v>165</v>
      </c>
      <c r="AT274" s="181" t="s">
        <v>161</v>
      </c>
      <c r="AU274" s="181" t="s">
        <v>93</v>
      </c>
      <c r="AY274" s="18" t="s">
        <v>159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91</v>
      </c>
      <c r="BK274" s="182">
        <f>ROUND(I274*H274,2)</f>
        <v>0</v>
      </c>
      <c r="BL274" s="18" t="s">
        <v>165</v>
      </c>
      <c r="BM274" s="181" t="s">
        <v>2180</v>
      </c>
    </row>
    <row r="275" spans="1:65" s="13" customFormat="1">
      <c r="B275" s="183"/>
      <c r="D275" s="184" t="s">
        <v>167</v>
      </c>
      <c r="E275" s="185" t="s">
        <v>1</v>
      </c>
      <c r="F275" s="186" t="s">
        <v>2172</v>
      </c>
      <c r="H275" s="185" t="s">
        <v>1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5" t="s">
        <v>167</v>
      </c>
      <c r="AU275" s="185" t="s">
        <v>93</v>
      </c>
      <c r="AV275" s="13" t="s">
        <v>91</v>
      </c>
      <c r="AW275" s="13" t="s">
        <v>38</v>
      </c>
      <c r="AX275" s="13" t="s">
        <v>83</v>
      </c>
      <c r="AY275" s="185" t="s">
        <v>159</v>
      </c>
    </row>
    <row r="276" spans="1:65" s="13" customFormat="1">
      <c r="B276" s="183"/>
      <c r="D276" s="184" t="s">
        <v>167</v>
      </c>
      <c r="E276" s="185" t="s">
        <v>1</v>
      </c>
      <c r="F276" s="186" t="s">
        <v>2054</v>
      </c>
      <c r="H276" s="185" t="s">
        <v>1</v>
      </c>
      <c r="I276" s="187"/>
      <c r="L276" s="183"/>
      <c r="M276" s="188"/>
      <c r="N276" s="189"/>
      <c r="O276" s="189"/>
      <c r="P276" s="189"/>
      <c r="Q276" s="189"/>
      <c r="R276" s="189"/>
      <c r="S276" s="189"/>
      <c r="T276" s="190"/>
      <c r="AT276" s="185" t="s">
        <v>167</v>
      </c>
      <c r="AU276" s="185" t="s">
        <v>93</v>
      </c>
      <c r="AV276" s="13" t="s">
        <v>91</v>
      </c>
      <c r="AW276" s="13" t="s">
        <v>38</v>
      </c>
      <c r="AX276" s="13" t="s">
        <v>83</v>
      </c>
      <c r="AY276" s="185" t="s">
        <v>159</v>
      </c>
    </row>
    <row r="277" spans="1:65" s="14" customFormat="1">
      <c r="B277" s="191"/>
      <c r="D277" s="184" t="s">
        <v>167</v>
      </c>
      <c r="E277" s="192" t="s">
        <v>1</v>
      </c>
      <c r="F277" s="193" t="s">
        <v>2181</v>
      </c>
      <c r="H277" s="194">
        <v>37.5</v>
      </c>
      <c r="I277" s="195"/>
      <c r="L277" s="191"/>
      <c r="M277" s="196"/>
      <c r="N277" s="197"/>
      <c r="O277" s="197"/>
      <c r="P277" s="197"/>
      <c r="Q277" s="197"/>
      <c r="R277" s="197"/>
      <c r="S277" s="197"/>
      <c r="T277" s="198"/>
      <c r="AT277" s="192" t="s">
        <v>167</v>
      </c>
      <c r="AU277" s="192" t="s">
        <v>93</v>
      </c>
      <c r="AV277" s="14" t="s">
        <v>93</v>
      </c>
      <c r="AW277" s="14" t="s">
        <v>38</v>
      </c>
      <c r="AX277" s="14" t="s">
        <v>83</v>
      </c>
      <c r="AY277" s="192" t="s">
        <v>159</v>
      </c>
    </row>
    <row r="278" spans="1:65" s="14" customFormat="1">
      <c r="B278" s="191"/>
      <c r="D278" s="184" t="s">
        <v>167</v>
      </c>
      <c r="E278" s="192" t="s">
        <v>1</v>
      </c>
      <c r="F278" s="193" t="s">
        <v>2182</v>
      </c>
      <c r="H278" s="194">
        <v>13.5</v>
      </c>
      <c r="I278" s="195"/>
      <c r="L278" s="191"/>
      <c r="M278" s="196"/>
      <c r="N278" s="197"/>
      <c r="O278" s="197"/>
      <c r="P278" s="197"/>
      <c r="Q278" s="197"/>
      <c r="R278" s="197"/>
      <c r="S278" s="197"/>
      <c r="T278" s="198"/>
      <c r="AT278" s="192" t="s">
        <v>167</v>
      </c>
      <c r="AU278" s="192" t="s">
        <v>93</v>
      </c>
      <c r="AV278" s="14" t="s">
        <v>93</v>
      </c>
      <c r="AW278" s="14" t="s">
        <v>38</v>
      </c>
      <c r="AX278" s="14" t="s">
        <v>83</v>
      </c>
      <c r="AY278" s="192" t="s">
        <v>159</v>
      </c>
    </row>
    <row r="279" spans="1:65" s="14" customFormat="1">
      <c r="B279" s="191"/>
      <c r="D279" s="184" t="s">
        <v>167</v>
      </c>
      <c r="E279" s="192" t="s">
        <v>1</v>
      </c>
      <c r="F279" s="193" t="s">
        <v>2183</v>
      </c>
      <c r="H279" s="194">
        <v>3.6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167</v>
      </c>
      <c r="AU279" s="192" t="s">
        <v>93</v>
      </c>
      <c r="AV279" s="14" t="s">
        <v>93</v>
      </c>
      <c r="AW279" s="14" t="s">
        <v>38</v>
      </c>
      <c r="AX279" s="14" t="s">
        <v>83</v>
      </c>
      <c r="AY279" s="192" t="s">
        <v>159</v>
      </c>
    </row>
    <row r="280" spans="1:65" s="14" customFormat="1">
      <c r="B280" s="191"/>
      <c r="D280" s="184" t="s">
        <v>167</v>
      </c>
      <c r="E280" s="192" t="s">
        <v>1</v>
      </c>
      <c r="F280" s="193" t="s">
        <v>2184</v>
      </c>
      <c r="H280" s="194">
        <v>12.1</v>
      </c>
      <c r="I280" s="195"/>
      <c r="L280" s="191"/>
      <c r="M280" s="196"/>
      <c r="N280" s="197"/>
      <c r="O280" s="197"/>
      <c r="P280" s="197"/>
      <c r="Q280" s="197"/>
      <c r="R280" s="197"/>
      <c r="S280" s="197"/>
      <c r="T280" s="198"/>
      <c r="AT280" s="192" t="s">
        <v>167</v>
      </c>
      <c r="AU280" s="192" t="s">
        <v>93</v>
      </c>
      <c r="AV280" s="14" t="s">
        <v>93</v>
      </c>
      <c r="AW280" s="14" t="s">
        <v>38</v>
      </c>
      <c r="AX280" s="14" t="s">
        <v>83</v>
      </c>
      <c r="AY280" s="192" t="s">
        <v>159</v>
      </c>
    </row>
    <row r="281" spans="1:65" s="15" customFormat="1">
      <c r="B281" s="199"/>
      <c r="D281" s="184" t="s">
        <v>167</v>
      </c>
      <c r="E281" s="200" t="s">
        <v>1</v>
      </c>
      <c r="F281" s="201" t="s">
        <v>172</v>
      </c>
      <c r="H281" s="202">
        <v>66.7</v>
      </c>
      <c r="I281" s="203"/>
      <c r="L281" s="199"/>
      <c r="M281" s="204"/>
      <c r="N281" s="205"/>
      <c r="O281" s="205"/>
      <c r="P281" s="205"/>
      <c r="Q281" s="205"/>
      <c r="R281" s="205"/>
      <c r="S281" s="205"/>
      <c r="T281" s="206"/>
      <c r="AT281" s="200" t="s">
        <v>167</v>
      </c>
      <c r="AU281" s="200" t="s">
        <v>93</v>
      </c>
      <c r="AV281" s="15" t="s">
        <v>165</v>
      </c>
      <c r="AW281" s="15" t="s">
        <v>38</v>
      </c>
      <c r="AX281" s="15" t="s">
        <v>91</v>
      </c>
      <c r="AY281" s="200" t="s">
        <v>159</v>
      </c>
    </row>
    <row r="282" spans="1:65" s="2" customFormat="1" ht="30" customHeight="1">
      <c r="A282" s="34"/>
      <c r="B282" s="168"/>
      <c r="C282" s="169" t="s">
        <v>458</v>
      </c>
      <c r="D282" s="169" t="s">
        <v>161</v>
      </c>
      <c r="E282" s="170" t="s">
        <v>2185</v>
      </c>
      <c r="F282" s="171" t="s">
        <v>2186</v>
      </c>
      <c r="G282" s="172" t="s">
        <v>295</v>
      </c>
      <c r="H282" s="173">
        <v>13</v>
      </c>
      <c r="I282" s="174"/>
      <c r="J282" s="175">
        <f>ROUND(I282*H282,2)</f>
        <v>0</v>
      </c>
      <c r="K282" s="176"/>
      <c r="L282" s="35"/>
      <c r="M282" s="177" t="s">
        <v>1</v>
      </c>
      <c r="N282" s="178" t="s">
        <v>48</v>
      </c>
      <c r="O282" s="60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1" t="s">
        <v>165</v>
      </c>
      <c r="AT282" s="181" t="s">
        <v>161</v>
      </c>
      <c r="AU282" s="181" t="s">
        <v>93</v>
      </c>
      <c r="AY282" s="18" t="s">
        <v>159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8" t="s">
        <v>91</v>
      </c>
      <c r="BK282" s="182">
        <f>ROUND(I282*H282,2)</f>
        <v>0</v>
      </c>
      <c r="BL282" s="18" t="s">
        <v>165</v>
      </c>
      <c r="BM282" s="181" t="s">
        <v>2187</v>
      </c>
    </row>
    <row r="283" spans="1:65" s="2" customFormat="1" ht="14.4" customHeight="1">
      <c r="A283" s="34"/>
      <c r="B283" s="168"/>
      <c r="C283" s="207" t="s">
        <v>460</v>
      </c>
      <c r="D283" s="207" t="s">
        <v>209</v>
      </c>
      <c r="E283" s="208" t="s">
        <v>2188</v>
      </c>
      <c r="F283" s="209" t="s">
        <v>2189</v>
      </c>
      <c r="G283" s="210" t="s">
        <v>295</v>
      </c>
      <c r="H283" s="211">
        <v>4</v>
      </c>
      <c r="I283" s="212"/>
      <c r="J283" s="213">
        <f>ROUND(I283*H283,2)</f>
        <v>0</v>
      </c>
      <c r="K283" s="214"/>
      <c r="L283" s="215"/>
      <c r="M283" s="216" t="s">
        <v>1</v>
      </c>
      <c r="N283" s="217" t="s">
        <v>48</v>
      </c>
      <c r="O283" s="60"/>
      <c r="P283" s="179">
        <f>O283*H283</f>
        <v>0</v>
      </c>
      <c r="Q283" s="179">
        <v>3.4000000000000002E-4</v>
      </c>
      <c r="R283" s="179">
        <f>Q283*H283</f>
        <v>1.3600000000000001E-3</v>
      </c>
      <c r="S283" s="179">
        <v>0</v>
      </c>
      <c r="T283" s="18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1" t="s">
        <v>200</v>
      </c>
      <c r="AT283" s="181" t="s">
        <v>209</v>
      </c>
      <c r="AU283" s="181" t="s">
        <v>93</v>
      </c>
      <c r="AY283" s="18" t="s">
        <v>159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8" t="s">
        <v>91</v>
      </c>
      <c r="BK283" s="182">
        <f>ROUND(I283*H283,2)</f>
        <v>0</v>
      </c>
      <c r="BL283" s="18" t="s">
        <v>165</v>
      </c>
      <c r="BM283" s="181" t="s">
        <v>2190</v>
      </c>
    </row>
    <row r="284" spans="1:65" s="13" customFormat="1">
      <c r="B284" s="183"/>
      <c r="D284" s="184" t="s">
        <v>167</v>
      </c>
      <c r="E284" s="185" t="s">
        <v>1</v>
      </c>
      <c r="F284" s="186" t="s">
        <v>2172</v>
      </c>
      <c r="H284" s="185" t="s">
        <v>1</v>
      </c>
      <c r="I284" s="187"/>
      <c r="L284" s="183"/>
      <c r="M284" s="188"/>
      <c r="N284" s="189"/>
      <c r="O284" s="189"/>
      <c r="P284" s="189"/>
      <c r="Q284" s="189"/>
      <c r="R284" s="189"/>
      <c r="S284" s="189"/>
      <c r="T284" s="190"/>
      <c r="AT284" s="185" t="s">
        <v>167</v>
      </c>
      <c r="AU284" s="185" t="s">
        <v>93</v>
      </c>
      <c r="AV284" s="13" t="s">
        <v>91</v>
      </c>
      <c r="AW284" s="13" t="s">
        <v>38</v>
      </c>
      <c r="AX284" s="13" t="s">
        <v>83</v>
      </c>
      <c r="AY284" s="185" t="s">
        <v>159</v>
      </c>
    </row>
    <row r="285" spans="1:65" s="13" customFormat="1">
      <c r="B285" s="183"/>
      <c r="D285" s="184" t="s">
        <v>167</v>
      </c>
      <c r="E285" s="185" t="s">
        <v>1</v>
      </c>
      <c r="F285" s="186" t="s">
        <v>2054</v>
      </c>
      <c r="H285" s="185" t="s">
        <v>1</v>
      </c>
      <c r="I285" s="187"/>
      <c r="L285" s="183"/>
      <c r="M285" s="188"/>
      <c r="N285" s="189"/>
      <c r="O285" s="189"/>
      <c r="P285" s="189"/>
      <c r="Q285" s="189"/>
      <c r="R285" s="189"/>
      <c r="S285" s="189"/>
      <c r="T285" s="190"/>
      <c r="AT285" s="185" t="s">
        <v>167</v>
      </c>
      <c r="AU285" s="185" t="s">
        <v>93</v>
      </c>
      <c r="AV285" s="13" t="s">
        <v>91</v>
      </c>
      <c r="AW285" s="13" t="s">
        <v>38</v>
      </c>
      <c r="AX285" s="13" t="s">
        <v>83</v>
      </c>
      <c r="AY285" s="185" t="s">
        <v>159</v>
      </c>
    </row>
    <row r="286" spans="1:65" s="13" customFormat="1">
      <c r="B286" s="183"/>
      <c r="D286" s="184" t="s">
        <v>167</v>
      </c>
      <c r="E286" s="185" t="s">
        <v>1</v>
      </c>
      <c r="F286" s="186" t="s">
        <v>2173</v>
      </c>
      <c r="H286" s="185" t="s">
        <v>1</v>
      </c>
      <c r="I286" s="187"/>
      <c r="L286" s="183"/>
      <c r="M286" s="188"/>
      <c r="N286" s="189"/>
      <c r="O286" s="189"/>
      <c r="P286" s="189"/>
      <c r="Q286" s="189"/>
      <c r="R286" s="189"/>
      <c r="S286" s="189"/>
      <c r="T286" s="190"/>
      <c r="AT286" s="185" t="s">
        <v>167</v>
      </c>
      <c r="AU286" s="185" t="s">
        <v>93</v>
      </c>
      <c r="AV286" s="13" t="s">
        <v>91</v>
      </c>
      <c r="AW286" s="13" t="s">
        <v>38</v>
      </c>
      <c r="AX286" s="13" t="s">
        <v>83</v>
      </c>
      <c r="AY286" s="185" t="s">
        <v>159</v>
      </c>
    </row>
    <row r="287" spans="1:65" s="14" customFormat="1">
      <c r="B287" s="191"/>
      <c r="D287" s="184" t="s">
        <v>167</v>
      </c>
      <c r="E287" s="192" t="s">
        <v>1</v>
      </c>
      <c r="F287" s="193" t="s">
        <v>2191</v>
      </c>
      <c r="H287" s="194">
        <v>4</v>
      </c>
      <c r="I287" s="195"/>
      <c r="L287" s="191"/>
      <c r="M287" s="196"/>
      <c r="N287" s="197"/>
      <c r="O287" s="197"/>
      <c r="P287" s="197"/>
      <c r="Q287" s="197"/>
      <c r="R287" s="197"/>
      <c r="S287" s="197"/>
      <c r="T287" s="198"/>
      <c r="AT287" s="192" t="s">
        <v>167</v>
      </c>
      <c r="AU287" s="192" t="s">
        <v>93</v>
      </c>
      <c r="AV287" s="14" t="s">
        <v>93</v>
      </c>
      <c r="AW287" s="14" t="s">
        <v>38</v>
      </c>
      <c r="AX287" s="14" t="s">
        <v>91</v>
      </c>
      <c r="AY287" s="192" t="s">
        <v>159</v>
      </c>
    </row>
    <row r="288" spans="1:65" s="2" customFormat="1" ht="19.8" customHeight="1">
      <c r="A288" s="34"/>
      <c r="B288" s="168"/>
      <c r="C288" s="207" t="s">
        <v>463</v>
      </c>
      <c r="D288" s="207" t="s">
        <v>209</v>
      </c>
      <c r="E288" s="208" t="s">
        <v>2192</v>
      </c>
      <c r="F288" s="209" t="s">
        <v>2193</v>
      </c>
      <c r="G288" s="210" t="s">
        <v>295</v>
      </c>
      <c r="H288" s="211">
        <v>1</v>
      </c>
      <c r="I288" s="212"/>
      <c r="J288" s="213">
        <f>ROUND(I288*H288,2)</f>
        <v>0</v>
      </c>
      <c r="K288" s="214"/>
      <c r="L288" s="215"/>
      <c r="M288" s="216" t="s">
        <v>1</v>
      </c>
      <c r="N288" s="217" t="s">
        <v>48</v>
      </c>
      <c r="O288" s="60"/>
      <c r="P288" s="179">
        <f>O288*H288</f>
        <v>0</v>
      </c>
      <c r="Q288" s="179">
        <v>1.1000000000000001E-3</v>
      </c>
      <c r="R288" s="179">
        <f>Q288*H288</f>
        <v>1.1000000000000001E-3</v>
      </c>
      <c r="S288" s="179">
        <v>0</v>
      </c>
      <c r="T288" s="180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1" t="s">
        <v>200</v>
      </c>
      <c r="AT288" s="181" t="s">
        <v>209</v>
      </c>
      <c r="AU288" s="181" t="s">
        <v>93</v>
      </c>
      <c r="AY288" s="18" t="s">
        <v>159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8" t="s">
        <v>91</v>
      </c>
      <c r="BK288" s="182">
        <f>ROUND(I288*H288,2)</f>
        <v>0</v>
      </c>
      <c r="BL288" s="18" t="s">
        <v>165</v>
      </c>
      <c r="BM288" s="181" t="s">
        <v>2194</v>
      </c>
    </row>
    <row r="289" spans="1:65" s="14" customFormat="1">
      <c r="B289" s="191"/>
      <c r="D289" s="184" t="s">
        <v>167</v>
      </c>
      <c r="E289" s="192" t="s">
        <v>1</v>
      </c>
      <c r="F289" s="193" t="s">
        <v>2195</v>
      </c>
      <c r="H289" s="194">
        <v>1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167</v>
      </c>
      <c r="AU289" s="192" t="s">
        <v>93</v>
      </c>
      <c r="AV289" s="14" t="s">
        <v>93</v>
      </c>
      <c r="AW289" s="14" t="s">
        <v>38</v>
      </c>
      <c r="AX289" s="14" t="s">
        <v>91</v>
      </c>
      <c r="AY289" s="192" t="s">
        <v>159</v>
      </c>
    </row>
    <row r="290" spans="1:65" s="2" customFormat="1" ht="14.4" customHeight="1">
      <c r="A290" s="34"/>
      <c r="B290" s="168"/>
      <c r="C290" s="207" t="s">
        <v>468</v>
      </c>
      <c r="D290" s="207" t="s">
        <v>209</v>
      </c>
      <c r="E290" s="208" t="s">
        <v>2196</v>
      </c>
      <c r="F290" s="209" t="s">
        <v>2197</v>
      </c>
      <c r="G290" s="210" t="s">
        <v>295</v>
      </c>
      <c r="H290" s="211">
        <v>4</v>
      </c>
      <c r="I290" s="212"/>
      <c r="J290" s="213">
        <f>ROUND(I290*H290,2)</f>
        <v>0</v>
      </c>
      <c r="K290" s="214"/>
      <c r="L290" s="215"/>
      <c r="M290" s="216" t="s">
        <v>1</v>
      </c>
      <c r="N290" s="217" t="s">
        <v>48</v>
      </c>
      <c r="O290" s="60"/>
      <c r="P290" s="179">
        <f>O290*H290</f>
        <v>0</v>
      </c>
      <c r="Q290" s="179">
        <v>4.6000000000000001E-4</v>
      </c>
      <c r="R290" s="179">
        <f>Q290*H290</f>
        <v>1.8400000000000001E-3</v>
      </c>
      <c r="S290" s="179">
        <v>0</v>
      </c>
      <c r="T290" s="18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1" t="s">
        <v>200</v>
      </c>
      <c r="AT290" s="181" t="s">
        <v>209</v>
      </c>
      <c r="AU290" s="181" t="s">
        <v>93</v>
      </c>
      <c r="AY290" s="18" t="s">
        <v>159</v>
      </c>
      <c r="BE290" s="182">
        <f>IF(N290="základní",J290,0)</f>
        <v>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18" t="s">
        <v>91</v>
      </c>
      <c r="BK290" s="182">
        <f>ROUND(I290*H290,2)</f>
        <v>0</v>
      </c>
      <c r="BL290" s="18" t="s">
        <v>165</v>
      </c>
      <c r="BM290" s="181" t="s">
        <v>2198</v>
      </c>
    </row>
    <row r="291" spans="1:65" s="13" customFormat="1">
      <c r="B291" s="183"/>
      <c r="D291" s="184" t="s">
        <v>167</v>
      </c>
      <c r="E291" s="185" t="s">
        <v>1</v>
      </c>
      <c r="F291" s="186" t="s">
        <v>2172</v>
      </c>
      <c r="H291" s="185" t="s">
        <v>1</v>
      </c>
      <c r="I291" s="187"/>
      <c r="L291" s="183"/>
      <c r="M291" s="188"/>
      <c r="N291" s="189"/>
      <c r="O291" s="189"/>
      <c r="P291" s="189"/>
      <c r="Q291" s="189"/>
      <c r="R291" s="189"/>
      <c r="S291" s="189"/>
      <c r="T291" s="190"/>
      <c r="AT291" s="185" t="s">
        <v>167</v>
      </c>
      <c r="AU291" s="185" t="s">
        <v>93</v>
      </c>
      <c r="AV291" s="13" t="s">
        <v>91</v>
      </c>
      <c r="AW291" s="13" t="s">
        <v>38</v>
      </c>
      <c r="AX291" s="13" t="s">
        <v>83</v>
      </c>
      <c r="AY291" s="185" t="s">
        <v>159</v>
      </c>
    </row>
    <row r="292" spans="1:65" s="13" customFormat="1">
      <c r="B292" s="183"/>
      <c r="D292" s="184" t="s">
        <v>167</v>
      </c>
      <c r="E292" s="185" t="s">
        <v>1</v>
      </c>
      <c r="F292" s="186" t="s">
        <v>2054</v>
      </c>
      <c r="H292" s="185" t="s">
        <v>1</v>
      </c>
      <c r="I292" s="187"/>
      <c r="L292" s="183"/>
      <c r="M292" s="188"/>
      <c r="N292" s="189"/>
      <c r="O292" s="189"/>
      <c r="P292" s="189"/>
      <c r="Q292" s="189"/>
      <c r="R292" s="189"/>
      <c r="S292" s="189"/>
      <c r="T292" s="190"/>
      <c r="AT292" s="185" t="s">
        <v>167</v>
      </c>
      <c r="AU292" s="185" t="s">
        <v>93</v>
      </c>
      <c r="AV292" s="13" t="s">
        <v>91</v>
      </c>
      <c r="AW292" s="13" t="s">
        <v>38</v>
      </c>
      <c r="AX292" s="13" t="s">
        <v>83</v>
      </c>
      <c r="AY292" s="185" t="s">
        <v>159</v>
      </c>
    </row>
    <row r="293" spans="1:65" s="13" customFormat="1">
      <c r="B293" s="183"/>
      <c r="D293" s="184" t="s">
        <v>167</v>
      </c>
      <c r="E293" s="185" t="s">
        <v>1</v>
      </c>
      <c r="F293" s="186" t="s">
        <v>2173</v>
      </c>
      <c r="H293" s="185" t="s">
        <v>1</v>
      </c>
      <c r="I293" s="187"/>
      <c r="L293" s="183"/>
      <c r="M293" s="188"/>
      <c r="N293" s="189"/>
      <c r="O293" s="189"/>
      <c r="P293" s="189"/>
      <c r="Q293" s="189"/>
      <c r="R293" s="189"/>
      <c r="S293" s="189"/>
      <c r="T293" s="190"/>
      <c r="AT293" s="185" t="s">
        <v>167</v>
      </c>
      <c r="AU293" s="185" t="s">
        <v>93</v>
      </c>
      <c r="AV293" s="13" t="s">
        <v>91</v>
      </c>
      <c r="AW293" s="13" t="s">
        <v>38</v>
      </c>
      <c r="AX293" s="13" t="s">
        <v>83</v>
      </c>
      <c r="AY293" s="185" t="s">
        <v>159</v>
      </c>
    </row>
    <row r="294" spans="1:65" s="14" customFormat="1">
      <c r="B294" s="191"/>
      <c r="D294" s="184" t="s">
        <v>167</v>
      </c>
      <c r="E294" s="192" t="s">
        <v>1</v>
      </c>
      <c r="F294" s="193" t="s">
        <v>2191</v>
      </c>
      <c r="H294" s="194">
        <v>4</v>
      </c>
      <c r="I294" s="195"/>
      <c r="L294" s="191"/>
      <c r="M294" s="196"/>
      <c r="N294" s="197"/>
      <c r="O294" s="197"/>
      <c r="P294" s="197"/>
      <c r="Q294" s="197"/>
      <c r="R294" s="197"/>
      <c r="S294" s="197"/>
      <c r="T294" s="198"/>
      <c r="AT294" s="192" t="s">
        <v>167</v>
      </c>
      <c r="AU294" s="192" t="s">
        <v>93</v>
      </c>
      <c r="AV294" s="14" t="s">
        <v>93</v>
      </c>
      <c r="AW294" s="14" t="s">
        <v>38</v>
      </c>
      <c r="AX294" s="14" t="s">
        <v>91</v>
      </c>
      <c r="AY294" s="192" t="s">
        <v>159</v>
      </c>
    </row>
    <row r="295" spans="1:65" s="2" customFormat="1" ht="14.4" customHeight="1">
      <c r="A295" s="34"/>
      <c r="B295" s="168"/>
      <c r="C295" s="207" t="s">
        <v>473</v>
      </c>
      <c r="D295" s="207" t="s">
        <v>209</v>
      </c>
      <c r="E295" s="208" t="s">
        <v>2199</v>
      </c>
      <c r="F295" s="209" t="s">
        <v>2200</v>
      </c>
      <c r="G295" s="210" t="s">
        <v>295</v>
      </c>
      <c r="H295" s="211">
        <v>4</v>
      </c>
      <c r="I295" s="212"/>
      <c r="J295" s="213">
        <f>ROUND(I295*H295,2)</f>
        <v>0</v>
      </c>
      <c r="K295" s="214"/>
      <c r="L295" s="215"/>
      <c r="M295" s="216" t="s">
        <v>1</v>
      </c>
      <c r="N295" s="217" t="s">
        <v>48</v>
      </c>
      <c r="O295" s="60"/>
      <c r="P295" s="179">
        <f>O295*H295</f>
        <v>0</v>
      </c>
      <c r="Q295" s="179">
        <v>2.9999999999999997E-4</v>
      </c>
      <c r="R295" s="179">
        <f>Q295*H295</f>
        <v>1.1999999999999999E-3</v>
      </c>
      <c r="S295" s="179">
        <v>0</v>
      </c>
      <c r="T295" s="18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1" t="s">
        <v>200</v>
      </c>
      <c r="AT295" s="181" t="s">
        <v>209</v>
      </c>
      <c r="AU295" s="181" t="s">
        <v>93</v>
      </c>
      <c r="AY295" s="18" t="s">
        <v>159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8" t="s">
        <v>91</v>
      </c>
      <c r="BK295" s="182">
        <f>ROUND(I295*H295,2)</f>
        <v>0</v>
      </c>
      <c r="BL295" s="18" t="s">
        <v>165</v>
      </c>
      <c r="BM295" s="181" t="s">
        <v>2201</v>
      </c>
    </row>
    <row r="296" spans="1:65" s="13" customFormat="1">
      <c r="B296" s="183"/>
      <c r="D296" s="184" t="s">
        <v>167</v>
      </c>
      <c r="E296" s="185" t="s">
        <v>1</v>
      </c>
      <c r="F296" s="186" t="s">
        <v>2173</v>
      </c>
      <c r="H296" s="185" t="s">
        <v>1</v>
      </c>
      <c r="I296" s="187"/>
      <c r="L296" s="183"/>
      <c r="M296" s="188"/>
      <c r="N296" s="189"/>
      <c r="O296" s="189"/>
      <c r="P296" s="189"/>
      <c r="Q296" s="189"/>
      <c r="R296" s="189"/>
      <c r="S296" s="189"/>
      <c r="T296" s="190"/>
      <c r="AT296" s="185" t="s">
        <v>167</v>
      </c>
      <c r="AU296" s="185" t="s">
        <v>93</v>
      </c>
      <c r="AV296" s="13" t="s">
        <v>91</v>
      </c>
      <c r="AW296" s="13" t="s">
        <v>38</v>
      </c>
      <c r="AX296" s="13" t="s">
        <v>83</v>
      </c>
      <c r="AY296" s="185" t="s">
        <v>159</v>
      </c>
    </row>
    <row r="297" spans="1:65" s="14" customFormat="1">
      <c r="B297" s="191"/>
      <c r="D297" s="184" t="s">
        <v>167</v>
      </c>
      <c r="E297" s="192" t="s">
        <v>1</v>
      </c>
      <c r="F297" s="193" t="s">
        <v>2191</v>
      </c>
      <c r="H297" s="194">
        <v>4</v>
      </c>
      <c r="I297" s="195"/>
      <c r="L297" s="191"/>
      <c r="M297" s="196"/>
      <c r="N297" s="197"/>
      <c r="O297" s="197"/>
      <c r="P297" s="197"/>
      <c r="Q297" s="197"/>
      <c r="R297" s="197"/>
      <c r="S297" s="197"/>
      <c r="T297" s="198"/>
      <c r="AT297" s="192" t="s">
        <v>167</v>
      </c>
      <c r="AU297" s="192" t="s">
        <v>93</v>
      </c>
      <c r="AV297" s="14" t="s">
        <v>93</v>
      </c>
      <c r="AW297" s="14" t="s">
        <v>38</v>
      </c>
      <c r="AX297" s="14" t="s">
        <v>91</v>
      </c>
      <c r="AY297" s="192" t="s">
        <v>159</v>
      </c>
    </row>
    <row r="298" spans="1:65" s="2" customFormat="1" ht="30" customHeight="1">
      <c r="A298" s="34"/>
      <c r="B298" s="168"/>
      <c r="C298" s="169" t="s">
        <v>481</v>
      </c>
      <c r="D298" s="169" t="s">
        <v>161</v>
      </c>
      <c r="E298" s="170" t="s">
        <v>2202</v>
      </c>
      <c r="F298" s="171" t="s">
        <v>2203</v>
      </c>
      <c r="G298" s="172" t="s">
        <v>295</v>
      </c>
      <c r="H298" s="173">
        <v>2</v>
      </c>
      <c r="I298" s="174"/>
      <c r="J298" s="175">
        <f>ROUND(I298*H298,2)</f>
        <v>0</v>
      </c>
      <c r="K298" s="176"/>
      <c r="L298" s="35"/>
      <c r="M298" s="177" t="s">
        <v>1</v>
      </c>
      <c r="N298" s="178" t="s">
        <v>48</v>
      </c>
      <c r="O298" s="60"/>
      <c r="P298" s="179">
        <f>O298*H298</f>
        <v>0</v>
      </c>
      <c r="Q298" s="179">
        <v>1.8180000000000002E-2</v>
      </c>
      <c r="R298" s="179">
        <f>Q298*H298</f>
        <v>3.6360000000000003E-2</v>
      </c>
      <c r="S298" s="179">
        <v>0</v>
      </c>
      <c r="T298" s="180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1" t="s">
        <v>165</v>
      </c>
      <c r="AT298" s="181" t="s">
        <v>161</v>
      </c>
      <c r="AU298" s="181" t="s">
        <v>93</v>
      </c>
      <c r="AY298" s="18" t="s">
        <v>159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91</v>
      </c>
      <c r="BK298" s="182">
        <f>ROUND(I298*H298,2)</f>
        <v>0</v>
      </c>
      <c r="BL298" s="18" t="s">
        <v>165</v>
      </c>
      <c r="BM298" s="181" t="s">
        <v>2204</v>
      </c>
    </row>
    <row r="299" spans="1:65" s="13" customFormat="1">
      <c r="B299" s="183"/>
      <c r="D299" s="184" t="s">
        <v>167</v>
      </c>
      <c r="E299" s="185" t="s">
        <v>1</v>
      </c>
      <c r="F299" s="186" t="s">
        <v>2172</v>
      </c>
      <c r="H299" s="185" t="s">
        <v>1</v>
      </c>
      <c r="I299" s="187"/>
      <c r="L299" s="183"/>
      <c r="M299" s="188"/>
      <c r="N299" s="189"/>
      <c r="O299" s="189"/>
      <c r="P299" s="189"/>
      <c r="Q299" s="189"/>
      <c r="R299" s="189"/>
      <c r="S299" s="189"/>
      <c r="T299" s="190"/>
      <c r="AT299" s="185" t="s">
        <v>167</v>
      </c>
      <c r="AU299" s="185" t="s">
        <v>93</v>
      </c>
      <c r="AV299" s="13" t="s">
        <v>91</v>
      </c>
      <c r="AW299" s="13" t="s">
        <v>38</v>
      </c>
      <c r="AX299" s="13" t="s">
        <v>83</v>
      </c>
      <c r="AY299" s="185" t="s">
        <v>159</v>
      </c>
    </row>
    <row r="300" spans="1:65" s="13" customFormat="1">
      <c r="B300" s="183"/>
      <c r="D300" s="184" t="s">
        <v>167</v>
      </c>
      <c r="E300" s="185" t="s">
        <v>1</v>
      </c>
      <c r="F300" s="186" t="s">
        <v>2054</v>
      </c>
      <c r="H300" s="185" t="s">
        <v>1</v>
      </c>
      <c r="I300" s="187"/>
      <c r="L300" s="183"/>
      <c r="M300" s="188"/>
      <c r="N300" s="189"/>
      <c r="O300" s="189"/>
      <c r="P300" s="189"/>
      <c r="Q300" s="189"/>
      <c r="R300" s="189"/>
      <c r="S300" s="189"/>
      <c r="T300" s="190"/>
      <c r="AT300" s="185" t="s">
        <v>167</v>
      </c>
      <c r="AU300" s="185" t="s">
        <v>93</v>
      </c>
      <c r="AV300" s="13" t="s">
        <v>91</v>
      </c>
      <c r="AW300" s="13" t="s">
        <v>38</v>
      </c>
      <c r="AX300" s="13" t="s">
        <v>83</v>
      </c>
      <c r="AY300" s="185" t="s">
        <v>159</v>
      </c>
    </row>
    <row r="301" spans="1:65" s="13" customFormat="1">
      <c r="B301" s="183"/>
      <c r="D301" s="184" t="s">
        <v>167</v>
      </c>
      <c r="E301" s="185" t="s">
        <v>1</v>
      </c>
      <c r="F301" s="186" t="s">
        <v>2205</v>
      </c>
      <c r="H301" s="185" t="s">
        <v>1</v>
      </c>
      <c r="I301" s="187"/>
      <c r="L301" s="183"/>
      <c r="M301" s="188"/>
      <c r="N301" s="189"/>
      <c r="O301" s="189"/>
      <c r="P301" s="189"/>
      <c r="Q301" s="189"/>
      <c r="R301" s="189"/>
      <c r="S301" s="189"/>
      <c r="T301" s="190"/>
      <c r="AT301" s="185" t="s">
        <v>167</v>
      </c>
      <c r="AU301" s="185" t="s">
        <v>93</v>
      </c>
      <c r="AV301" s="13" t="s">
        <v>91</v>
      </c>
      <c r="AW301" s="13" t="s">
        <v>38</v>
      </c>
      <c r="AX301" s="13" t="s">
        <v>83</v>
      </c>
      <c r="AY301" s="185" t="s">
        <v>159</v>
      </c>
    </row>
    <row r="302" spans="1:65" s="14" customFormat="1">
      <c r="B302" s="191"/>
      <c r="D302" s="184" t="s">
        <v>167</v>
      </c>
      <c r="E302" s="192" t="s">
        <v>1</v>
      </c>
      <c r="F302" s="193" t="s">
        <v>93</v>
      </c>
      <c r="H302" s="194">
        <v>2</v>
      </c>
      <c r="I302" s="195"/>
      <c r="L302" s="191"/>
      <c r="M302" s="196"/>
      <c r="N302" s="197"/>
      <c r="O302" s="197"/>
      <c r="P302" s="197"/>
      <c r="Q302" s="197"/>
      <c r="R302" s="197"/>
      <c r="S302" s="197"/>
      <c r="T302" s="198"/>
      <c r="AT302" s="192" t="s">
        <v>167</v>
      </c>
      <c r="AU302" s="192" t="s">
        <v>93</v>
      </c>
      <c r="AV302" s="14" t="s">
        <v>93</v>
      </c>
      <c r="AW302" s="14" t="s">
        <v>38</v>
      </c>
      <c r="AX302" s="14" t="s">
        <v>91</v>
      </c>
      <c r="AY302" s="192" t="s">
        <v>159</v>
      </c>
    </row>
    <row r="303" spans="1:65" s="2" customFormat="1" ht="30" customHeight="1">
      <c r="A303" s="34"/>
      <c r="B303" s="168"/>
      <c r="C303" s="169" t="s">
        <v>486</v>
      </c>
      <c r="D303" s="169" t="s">
        <v>161</v>
      </c>
      <c r="E303" s="170" t="s">
        <v>2206</v>
      </c>
      <c r="F303" s="171" t="s">
        <v>2207</v>
      </c>
      <c r="G303" s="172" t="s">
        <v>295</v>
      </c>
      <c r="H303" s="173">
        <v>2</v>
      </c>
      <c r="I303" s="174"/>
      <c r="J303" s="175">
        <f>ROUND(I303*H303,2)</f>
        <v>0</v>
      </c>
      <c r="K303" s="176"/>
      <c r="L303" s="35"/>
      <c r="M303" s="177" t="s">
        <v>1</v>
      </c>
      <c r="N303" s="178" t="s">
        <v>48</v>
      </c>
      <c r="O303" s="60"/>
      <c r="P303" s="179">
        <f>O303*H303</f>
        <v>0</v>
      </c>
      <c r="Q303" s="179">
        <v>6.2199999999999998E-3</v>
      </c>
      <c r="R303" s="179">
        <f>Q303*H303</f>
        <v>1.244E-2</v>
      </c>
      <c r="S303" s="179">
        <v>0</v>
      </c>
      <c r="T303" s="18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1" t="s">
        <v>165</v>
      </c>
      <c r="AT303" s="181" t="s">
        <v>161</v>
      </c>
      <c r="AU303" s="181" t="s">
        <v>93</v>
      </c>
      <c r="AY303" s="18" t="s">
        <v>159</v>
      </c>
      <c r="BE303" s="182">
        <f>IF(N303="základní",J303,0)</f>
        <v>0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18" t="s">
        <v>91</v>
      </c>
      <c r="BK303" s="182">
        <f>ROUND(I303*H303,2)</f>
        <v>0</v>
      </c>
      <c r="BL303" s="18" t="s">
        <v>165</v>
      </c>
      <c r="BM303" s="181" t="s">
        <v>2208</v>
      </c>
    </row>
    <row r="304" spans="1:65" s="13" customFormat="1">
      <c r="B304" s="183"/>
      <c r="D304" s="184" t="s">
        <v>167</v>
      </c>
      <c r="E304" s="185" t="s">
        <v>1</v>
      </c>
      <c r="F304" s="186" t="s">
        <v>2205</v>
      </c>
      <c r="H304" s="185" t="s">
        <v>1</v>
      </c>
      <c r="I304" s="187"/>
      <c r="L304" s="183"/>
      <c r="M304" s="188"/>
      <c r="N304" s="189"/>
      <c r="O304" s="189"/>
      <c r="P304" s="189"/>
      <c r="Q304" s="189"/>
      <c r="R304" s="189"/>
      <c r="S304" s="189"/>
      <c r="T304" s="190"/>
      <c r="AT304" s="185" t="s">
        <v>167</v>
      </c>
      <c r="AU304" s="185" t="s">
        <v>93</v>
      </c>
      <c r="AV304" s="13" t="s">
        <v>91</v>
      </c>
      <c r="AW304" s="13" t="s">
        <v>38</v>
      </c>
      <c r="AX304" s="13" t="s">
        <v>83</v>
      </c>
      <c r="AY304" s="185" t="s">
        <v>159</v>
      </c>
    </row>
    <row r="305" spans="1:65" s="14" customFormat="1">
      <c r="B305" s="191"/>
      <c r="D305" s="184" t="s">
        <v>167</v>
      </c>
      <c r="E305" s="192" t="s">
        <v>1</v>
      </c>
      <c r="F305" s="193" t="s">
        <v>93</v>
      </c>
      <c r="H305" s="194">
        <v>2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167</v>
      </c>
      <c r="AU305" s="192" t="s">
        <v>93</v>
      </c>
      <c r="AV305" s="14" t="s">
        <v>93</v>
      </c>
      <c r="AW305" s="14" t="s">
        <v>38</v>
      </c>
      <c r="AX305" s="14" t="s">
        <v>91</v>
      </c>
      <c r="AY305" s="192" t="s">
        <v>159</v>
      </c>
    </row>
    <row r="306" spans="1:65" s="2" customFormat="1" ht="19.8" customHeight="1">
      <c r="A306" s="34"/>
      <c r="B306" s="168"/>
      <c r="C306" s="169" t="s">
        <v>491</v>
      </c>
      <c r="D306" s="169" t="s">
        <v>161</v>
      </c>
      <c r="E306" s="170" t="s">
        <v>2209</v>
      </c>
      <c r="F306" s="171" t="s">
        <v>2210</v>
      </c>
      <c r="G306" s="172" t="s">
        <v>295</v>
      </c>
      <c r="H306" s="173">
        <v>2</v>
      </c>
      <c r="I306" s="174"/>
      <c r="J306" s="175">
        <f>ROUND(I306*H306,2)</f>
        <v>0</v>
      </c>
      <c r="K306" s="176"/>
      <c r="L306" s="35"/>
      <c r="M306" s="177" t="s">
        <v>1</v>
      </c>
      <c r="N306" s="178" t="s">
        <v>48</v>
      </c>
      <c r="O306" s="60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1" t="s">
        <v>165</v>
      </c>
      <c r="AT306" s="181" t="s">
        <v>161</v>
      </c>
      <c r="AU306" s="181" t="s">
        <v>93</v>
      </c>
      <c r="AY306" s="18" t="s">
        <v>159</v>
      </c>
      <c r="BE306" s="182">
        <f>IF(N306="základní",J306,0)</f>
        <v>0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8" t="s">
        <v>91</v>
      </c>
      <c r="BK306" s="182">
        <f>ROUND(I306*H306,2)</f>
        <v>0</v>
      </c>
      <c r="BL306" s="18" t="s">
        <v>165</v>
      </c>
      <c r="BM306" s="181" t="s">
        <v>2211</v>
      </c>
    </row>
    <row r="307" spans="1:65" s="2" customFormat="1" ht="19.8" customHeight="1">
      <c r="A307" s="34"/>
      <c r="B307" s="168"/>
      <c r="C307" s="169" t="s">
        <v>498</v>
      </c>
      <c r="D307" s="169" t="s">
        <v>161</v>
      </c>
      <c r="E307" s="170" t="s">
        <v>2212</v>
      </c>
      <c r="F307" s="171" t="s">
        <v>2213</v>
      </c>
      <c r="G307" s="172" t="s">
        <v>295</v>
      </c>
      <c r="H307" s="173">
        <v>2</v>
      </c>
      <c r="I307" s="174"/>
      <c r="J307" s="175">
        <f>ROUND(I307*H307,2)</f>
        <v>0</v>
      </c>
      <c r="K307" s="176"/>
      <c r="L307" s="35"/>
      <c r="M307" s="177" t="s">
        <v>1</v>
      </c>
      <c r="N307" s="178" t="s">
        <v>48</v>
      </c>
      <c r="O307" s="60"/>
      <c r="P307" s="179">
        <f>O307*H307</f>
        <v>0</v>
      </c>
      <c r="Q307" s="179">
        <v>2.6800000000000001E-3</v>
      </c>
      <c r="R307" s="179">
        <f>Q307*H307</f>
        <v>5.3600000000000002E-3</v>
      </c>
      <c r="S307" s="179">
        <v>0</v>
      </c>
      <c r="T307" s="18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1" t="s">
        <v>165</v>
      </c>
      <c r="AT307" s="181" t="s">
        <v>161</v>
      </c>
      <c r="AU307" s="181" t="s">
        <v>93</v>
      </c>
      <c r="AY307" s="18" t="s">
        <v>159</v>
      </c>
      <c r="BE307" s="182">
        <f>IF(N307="základní",J307,0)</f>
        <v>0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8" t="s">
        <v>91</v>
      </c>
      <c r="BK307" s="182">
        <f>ROUND(I307*H307,2)</f>
        <v>0</v>
      </c>
      <c r="BL307" s="18" t="s">
        <v>165</v>
      </c>
      <c r="BM307" s="181" t="s">
        <v>2214</v>
      </c>
    </row>
    <row r="308" spans="1:65" s="13" customFormat="1">
      <c r="B308" s="183"/>
      <c r="D308" s="184" t="s">
        <v>167</v>
      </c>
      <c r="E308" s="185" t="s">
        <v>1</v>
      </c>
      <c r="F308" s="186" t="s">
        <v>2205</v>
      </c>
      <c r="H308" s="185" t="s">
        <v>1</v>
      </c>
      <c r="I308" s="187"/>
      <c r="L308" s="183"/>
      <c r="M308" s="188"/>
      <c r="N308" s="189"/>
      <c r="O308" s="189"/>
      <c r="P308" s="189"/>
      <c r="Q308" s="189"/>
      <c r="R308" s="189"/>
      <c r="S308" s="189"/>
      <c r="T308" s="190"/>
      <c r="AT308" s="185" t="s">
        <v>167</v>
      </c>
      <c r="AU308" s="185" t="s">
        <v>93</v>
      </c>
      <c r="AV308" s="13" t="s">
        <v>91</v>
      </c>
      <c r="AW308" s="13" t="s">
        <v>38</v>
      </c>
      <c r="AX308" s="13" t="s">
        <v>83</v>
      </c>
      <c r="AY308" s="185" t="s">
        <v>159</v>
      </c>
    </row>
    <row r="309" spans="1:65" s="14" customFormat="1">
      <c r="B309" s="191"/>
      <c r="D309" s="184" t="s">
        <v>167</v>
      </c>
      <c r="E309" s="192" t="s">
        <v>1</v>
      </c>
      <c r="F309" s="193" t="s">
        <v>93</v>
      </c>
      <c r="H309" s="194">
        <v>2</v>
      </c>
      <c r="I309" s="195"/>
      <c r="L309" s="191"/>
      <c r="M309" s="196"/>
      <c r="N309" s="197"/>
      <c r="O309" s="197"/>
      <c r="P309" s="197"/>
      <c r="Q309" s="197"/>
      <c r="R309" s="197"/>
      <c r="S309" s="197"/>
      <c r="T309" s="198"/>
      <c r="AT309" s="192" t="s">
        <v>167</v>
      </c>
      <c r="AU309" s="192" t="s">
        <v>93</v>
      </c>
      <c r="AV309" s="14" t="s">
        <v>93</v>
      </c>
      <c r="AW309" s="14" t="s">
        <v>38</v>
      </c>
      <c r="AX309" s="14" t="s">
        <v>91</v>
      </c>
      <c r="AY309" s="192" t="s">
        <v>159</v>
      </c>
    </row>
    <row r="310" spans="1:65" s="2" customFormat="1" ht="19.8" customHeight="1">
      <c r="A310" s="34"/>
      <c r="B310" s="168"/>
      <c r="C310" s="169" t="s">
        <v>502</v>
      </c>
      <c r="D310" s="169" t="s">
        <v>161</v>
      </c>
      <c r="E310" s="170" t="s">
        <v>2215</v>
      </c>
      <c r="F310" s="171" t="s">
        <v>2216</v>
      </c>
      <c r="G310" s="172" t="s">
        <v>295</v>
      </c>
      <c r="H310" s="173">
        <v>2</v>
      </c>
      <c r="I310" s="174"/>
      <c r="J310" s="175">
        <f>ROUND(I310*H310,2)</f>
        <v>0</v>
      </c>
      <c r="K310" s="176"/>
      <c r="L310" s="35"/>
      <c r="M310" s="177" t="s">
        <v>1</v>
      </c>
      <c r="N310" s="178" t="s">
        <v>48</v>
      </c>
      <c r="O310" s="60"/>
      <c r="P310" s="179">
        <f>O310*H310</f>
        <v>0</v>
      </c>
      <c r="Q310" s="179">
        <v>2.0699999999999998E-3</v>
      </c>
      <c r="R310" s="179">
        <f>Q310*H310</f>
        <v>4.1399999999999996E-3</v>
      </c>
      <c r="S310" s="179">
        <v>0</v>
      </c>
      <c r="T310" s="18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1" t="s">
        <v>165</v>
      </c>
      <c r="AT310" s="181" t="s">
        <v>161</v>
      </c>
      <c r="AU310" s="181" t="s">
        <v>93</v>
      </c>
      <c r="AY310" s="18" t="s">
        <v>159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8" t="s">
        <v>91</v>
      </c>
      <c r="BK310" s="182">
        <f>ROUND(I310*H310,2)</f>
        <v>0</v>
      </c>
      <c r="BL310" s="18" t="s">
        <v>165</v>
      </c>
      <c r="BM310" s="181" t="s">
        <v>2217</v>
      </c>
    </row>
    <row r="311" spans="1:65" s="2" customFormat="1" ht="19.8" customHeight="1">
      <c r="A311" s="34"/>
      <c r="B311" s="168"/>
      <c r="C311" s="169" t="s">
        <v>506</v>
      </c>
      <c r="D311" s="169" t="s">
        <v>161</v>
      </c>
      <c r="E311" s="170" t="s">
        <v>2218</v>
      </c>
      <c r="F311" s="171" t="s">
        <v>2219</v>
      </c>
      <c r="G311" s="172" t="s">
        <v>238</v>
      </c>
      <c r="H311" s="173">
        <v>66.7</v>
      </c>
      <c r="I311" s="174"/>
      <c r="J311" s="175">
        <f>ROUND(I311*H311,2)</f>
        <v>0</v>
      </c>
      <c r="K311" s="176"/>
      <c r="L311" s="35"/>
      <c r="M311" s="177" t="s">
        <v>1</v>
      </c>
      <c r="N311" s="178" t="s">
        <v>48</v>
      </c>
      <c r="O311" s="60"/>
      <c r="P311" s="179">
        <f>O311*H311</f>
        <v>0</v>
      </c>
      <c r="Q311" s="179">
        <v>1.2999999999999999E-4</v>
      </c>
      <c r="R311" s="179">
        <f>Q311*H311</f>
        <v>8.6709999999999999E-3</v>
      </c>
      <c r="S311" s="179">
        <v>0</v>
      </c>
      <c r="T311" s="18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1" t="s">
        <v>165</v>
      </c>
      <c r="AT311" s="181" t="s">
        <v>161</v>
      </c>
      <c r="AU311" s="181" t="s">
        <v>93</v>
      </c>
      <c r="AY311" s="18" t="s">
        <v>159</v>
      </c>
      <c r="BE311" s="182">
        <f>IF(N311="základní",J311,0)</f>
        <v>0</v>
      </c>
      <c r="BF311" s="182">
        <f>IF(N311="snížená",J311,0)</f>
        <v>0</v>
      </c>
      <c r="BG311" s="182">
        <f>IF(N311="zákl. přenesená",J311,0)</f>
        <v>0</v>
      </c>
      <c r="BH311" s="182">
        <f>IF(N311="sníž. přenesená",J311,0)</f>
        <v>0</v>
      </c>
      <c r="BI311" s="182">
        <f>IF(N311="nulová",J311,0)</f>
        <v>0</v>
      </c>
      <c r="BJ311" s="18" t="s">
        <v>91</v>
      </c>
      <c r="BK311" s="182">
        <f>ROUND(I311*H311,2)</f>
        <v>0</v>
      </c>
      <c r="BL311" s="18" t="s">
        <v>165</v>
      </c>
      <c r="BM311" s="181" t="s">
        <v>2220</v>
      </c>
    </row>
    <row r="312" spans="1:65" s="2" customFormat="1" ht="19.8" customHeight="1">
      <c r="A312" s="34"/>
      <c r="B312" s="168"/>
      <c r="C312" s="169" t="s">
        <v>511</v>
      </c>
      <c r="D312" s="169" t="s">
        <v>161</v>
      </c>
      <c r="E312" s="170" t="s">
        <v>2221</v>
      </c>
      <c r="F312" s="171" t="s">
        <v>2222</v>
      </c>
      <c r="G312" s="172" t="s">
        <v>339</v>
      </c>
      <c r="H312" s="173">
        <v>2</v>
      </c>
      <c r="I312" s="174"/>
      <c r="J312" s="175">
        <f>ROUND(I312*H312,2)</f>
        <v>0</v>
      </c>
      <c r="K312" s="176"/>
      <c r="L312" s="35"/>
      <c r="M312" s="177" t="s">
        <v>1</v>
      </c>
      <c r="N312" s="178" t="s">
        <v>48</v>
      </c>
      <c r="O312" s="60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1" t="s">
        <v>165</v>
      </c>
      <c r="AT312" s="181" t="s">
        <v>161</v>
      </c>
      <c r="AU312" s="181" t="s">
        <v>93</v>
      </c>
      <c r="AY312" s="18" t="s">
        <v>159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91</v>
      </c>
      <c r="BK312" s="182">
        <f>ROUND(I312*H312,2)</f>
        <v>0</v>
      </c>
      <c r="BL312" s="18" t="s">
        <v>165</v>
      </c>
      <c r="BM312" s="181" t="s">
        <v>2223</v>
      </c>
    </row>
    <row r="313" spans="1:65" s="2" customFormat="1" ht="19.8" customHeight="1">
      <c r="A313" s="34"/>
      <c r="B313" s="168"/>
      <c r="C313" s="169" t="s">
        <v>516</v>
      </c>
      <c r="D313" s="169" t="s">
        <v>161</v>
      </c>
      <c r="E313" s="170" t="s">
        <v>2224</v>
      </c>
      <c r="F313" s="171" t="s">
        <v>2225</v>
      </c>
      <c r="G313" s="172" t="s">
        <v>295</v>
      </c>
      <c r="H313" s="173">
        <v>4</v>
      </c>
      <c r="I313" s="174"/>
      <c r="J313" s="175">
        <f>ROUND(I313*H313,2)</f>
        <v>0</v>
      </c>
      <c r="K313" s="176"/>
      <c r="L313" s="35"/>
      <c r="M313" s="177" t="s">
        <v>1</v>
      </c>
      <c r="N313" s="178" t="s">
        <v>48</v>
      </c>
      <c r="O313" s="60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1" t="s">
        <v>165</v>
      </c>
      <c r="AT313" s="181" t="s">
        <v>161</v>
      </c>
      <c r="AU313" s="181" t="s">
        <v>93</v>
      </c>
      <c r="AY313" s="18" t="s">
        <v>159</v>
      </c>
      <c r="BE313" s="182">
        <f>IF(N313="základní",J313,0)</f>
        <v>0</v>
      </c>
      <c r="BF313" s="182">
        <f>IF(N313="snížená",J313,0)</f>
        <v>0</v>
      </c>
      <c r="BG313" s="182">
        <f>IF(N313="zákl. přenesená",J313,0)</f>
        <v>0</v>
      </c>
      <c r="BH313" s="182">
        <f>IF(N313="sníž. přenesená",J313,0)</f>
        <v>0</v>
      </c>
      <c r="BI313" s="182">
        <f>IF(N313="nulová",J313,0)</f>
        <v>0</v>
      </c>
      <c r="BJ313" s="18" t="s">
        <v>91</v>
      </c>
      <c r="BK313" s="182">
        <f>ROUND(I313*H313,2)</f>
        <v>0</v>
      </c>
      <c r="BL313" s="18" t="s">
        <v>165</v>
      </c>
      <c r="BM313" s="181" t="s">
        <v>2226</v>
      </c>
    </row>
    <row r="314" spans="1:65" s="13" customFormat="1">
      <c r="B314" s="183"/>
      <c r="D314" s="184" t="s">
        <v>167</v>
      </c>
      <c r="E314" s="185" t="s">
        <v>1</v>
      </c>
      <c r="F314" s="186" t="s">
        <v>2172</v>
      </c>
      <c r="H314" s="185" t="s">
        <v>1</v>
      </c>
      <c r="I314" s="187"/>
      <c r="L314" s="183"/>
      <c r="M314" s="188"/>
      <c r="N314" s="189"/>
      <c r="O314" s="189"/>
      <c r="P314" s="189"/>
      <c r="Q314" s="189"/>
      <c r="R314" s="189"/>
      <c r="S314" s="189"/>
      <c r="T314" s="190"/>
      <c r="AT314" s="185" t="s">
        <v>167</v>
      </c>
      <c r="AU314" s="185" t="s">
        <v>93</v>
      </c>
      <c r="AV314" s="13" t="s">
        <v>91</v>
      </c>
      <c r="AW314" s="13" t="s">
        <v>38</v>
      </c>
      <c r="AX314" s="13" t="s">
        <v>83</v>
      </c>
      <c r="AY314" s="185" t="s">
        <v>159</v>
      </c>
    </row>
    <row r="315" spans="1:65" s="13" customFormat="1">
      <c r="B315" s="183"/>
      <c r="D315" s="184" t="s">
        <v>167</v>
      </c>
      <c r="E315" s="185" t="s">
        <v>1</v>
      </c>
      <c r="F315" s="186" t="s">
        <v>2054</v>
      </c>
      <c r="H315" s="185" t="s">
        <v>1</v>
      </c>
      <c r="I315" s="187"/>
      <c r="L315" s="183"/>
      <c r="M315" s="188"/>
      <c r="N315" s="189"/>
      <c r="O315" s="189"/>
      <c r="P315" s="189"/>
      <c r="Q315" s="189"/>
      <c r="R315" s="189"/>
      <c r="S315" s="189"/>
      <c r="T315" s="190"/>
      <c r="AT315" s="185" t="s">
        <v>167</v>
      </c>
      <c r="AU315" s="185" t="s">
        <v>93</v>
      </c>
      <c r="AV315" s="13" t="s">
        <v>91</v>
      </c>
      <c r="AW315" s="13" t="s">
        <v>38</v>
      </c>
      <c r="AX315" s="13" t="s">
        <v>83</v>
      </c>
      <c r="AY315" s="185" t="s">
        <v>159</v>
      </c>
    </row>
    <row r="316" spans="1:65" s="13" customFormat="1" ht="20.399999999999999">
      <c r="B316" s="183"/>
      <c r="D316" s="184" t="s">
        <v>167</v>
      </c>
      <c r="E316" s="185" t="s">
        <v>1</v>
      </c>
      <c r="F316" s="186" t="s">
        <v>2227</v>
      </c>
      <c r="H316" s="185" t="s">
        <v>1</v>
      </c>
      <c r="I316" s="187"/>
      <c r="L316" s="183"/>
      <c r="M316" s="188"/>
      <c r="N316" s="189"/>
      <c r="O316" s="189"/>
      <c r="P316" s="189"/>
      <c r="Q316" s="189"/>
      <c r="R316" s="189"/>
      <c r="S316" s="189"/>
      <c r="T316" s="190"/>
      <c r="AT316" s="185" t="s">
        <v>167</v>
      </c>
      <c r="AU316" s="185" t="s">
        <v>93</v>
      </c>
      <c r="AV316" s="13" t="s">
        <v>91</v>
      </c>
      <c r="AW316" s="13" t="s">
        <v>38</v>
      </c>
      <c r="AX316" s="13" t="s">
        <v>83</v>
      </c>
      <c r="AY316" s="185" t="s">
        <v>159</v>
      </c>
    </row>
    <row r="317" spans="1:65" s="14" customFormat="1">
      <c r="B317" s="191"/>
      <c r="D317" s="184" t="s">
        <v>167</v>
      </c>
      <c r="E317" s="192" t="s">
        <v>1</v>
      </c>
      <c r="F317" s="193" t="s">
        <v>2228</v>
      </c>
      <c r="H317" s="194">
        <v>4</v>
      </c>
      <c r="I317" s="195"/>
      <c r="L317" s="191"/>
      <c r="M317" s="196"/>
      <c r="N317" s="197"/>
      <c r="O317" s="197"/>
      <c r="P317" s="197"/>
      <c r="Q317" s="197"/>
      <c r="R317" s="197"/>
      <c r="S317" s="197"/>
      <c r="T317" s="198"/>
      <c r="AT317" s="192" t="s">
        <v>167</v>
      </c>
      <c r="AU317" s="192" t="s">
        <v>93</v>
      </c>
      <c r="AV317" s="14" t="s">
        <v>93</v>
      </c>
      <c r="AW317" s="14" t="s">
        <v>38</v>
      </c>
      <c r="AX317" s="14" t="s">
        <v>91</v>
      </c>
      <c r="AY317" s="192" t="s">
        <v>159</v>
      </c>
    </row>
    <row r="318" spans="1:65" s="2" customFormat="1" ht="14.4" customHeight="1">
      <c r="A318" s="34"/>
      <c r="B318" s="168"/>
      <c r="C318" s="169" t="s">
        <v>521</v>
      </c>
      <c r="D318" s="169" t="s">
        <v>161</v>
      </c>
      <c r="E318" s="170" t="s">
        <v>2229</v>
      </c>
      <c r="F318" s="171" t="s">
        <v>2230</v>
      </c>
      <c r="G318" s="172" t="s">
        <v>238</v>
      </c>
      <c r="H318" s="173">
        <v>66.7</v>
      </c>
      <c r="I318" s="174"/>
      <c r="J318" s="175">
        <f>ROUND(I318*H318,2)</f>
        <v>0</v>
      </c>
      <c r="K318" s="176"/>
      <c r="L318" s="35"/>
      <c r="M318" s="177" t="s">
        <v>1</v>
      </c>
      <c r="N318" s="178" t="s">
        <v>48</v>
      </c>
      <c r="O318" s="60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1" t="s">
        <v>165</v>
      </c>
      <c r="AT318" s="181" t="s">
        <v>161</v>
      </c>
      <c r="AU318" s="181" t="s">
        <v>93</v>
      </c>
      <c r="AY318" s="18" t="s">
        <v>159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91</v>
      </c>
      <c r="BK318" s="182">
        <f>ROUND(I318*H318,2)</f>
        <v>0</v>
      </c>
      <c r="BL318" s="18" t="s">
        <v>165</v>
      </c>
      <c r="BM318" s="181" t="s">
        <v>2231</v>
      </c>
    </row>
    <row r="319" spans="1:65" s="14" customFormat="1">
      <c r="B319" s="191"/>
      <c r="D319" s="184" t="s">
        <v>167</v>
      </c>
      <c r="E319" s="192" t="s">
        <v>1</v>
      </c>
      <c r="F319" s="193" t="s">
        <v>2232</v>
      </c>
      <c r="H319" s="194">
        <v>66.7</v>
      </c>
      <c r="I319" s="195"/>
      <c r="L319" s="191"/>
      <c r="M319" s="196"/>
      <c r="N319" s="197"/>
      <c r="O319" s="197"/>
      <c r="P319" s="197"/>
      <c r="Q319" s="197"/>
      <c r="R319" s="197"/>
      <c r="S319" s="197"/>
      <c r="T319" s="198"/>
      <c r="AT319" s="192" t="s">
        <v>167</v>
      </c>
      <c r="AU319" s="192" t="s">
        <v>93</v>
      </c>
      <c r="AV319" s="14" t="s">
        <v>93</v>
      </c>
      <c r="AW319" s="14" t="s">
        <v>38</v>
      </c>
      <c r="AX319" s="14" t="s">
        <v>91</v>
      </c>
      <c r="AY319" s="192" t="s">
        <v>159</v>
      </c>
    </row>
    <row r="320" spans="1:65" s="13" customFormat="1">
      <c r="B320" s="183"/>
      <c r="D320" s="184" t="s">
        <v>167</v>
      </c>
      <c r="E320" s="185" t="s">
        <v>1</v>
      </c>
      <c r="F320" s="186" t="s">
        <v>2233</v>
      </c>
      <c r="H320" s="185" t="s">
        <v>1</v>
      </c>
      <c r="I320" s="187"/>
      <c r="L320" s="183"/>
      <c r="M320" s="188"/>
      <c r="N320" s="189"/>
      <c r="O320" s="189"/>
      <c r="P320" s="189"/>
      <c r="Q320" s="189"/>
      <c r="R320" s="189"/>
      <c r="S320" s="189"/>
      <c r="T320" s="190"/>
      <c r="AT320" s="185" t="s">
        <v>167</v>
      </c>
      <c r="AU320" s="185" t="s">
        <v>93</v>
      </c>
      <c r="AV320" s="13" t="s">
        <v>91</v>
      </c>
      <c r="AW320" s="13" t="s">
        <v>38</v>
      </c>
      <c r="AX320" s="13" t="s">
        <v>83</v>
      </c>
      <c r="AY320" s="185" t="s">
        <v>159</v>
      </c>
    </row>
    <row r="321" spans="1:65" s="13" customFormat="1" ht="20.399999999999999">
      <c r="B321" s="183"/>
      <c r="D321" s="184" t="s">
        <v>167</v>
      </c>
      <c r="E321" s="185" t="s">
        <v>1</v>
      </c>
      <c r="F321" s="186" t="s">
        <v>2234</v>
      </c>
      <c r="H321" s="185" t="s">
        <v>1</v>
      </c>
      <c r="I321" s="187"/>
      <c r="L321" s="183"/>
      <c r="M321" s="188"/>
      <c r="N321" s="189"/>
      <c r="O321" s="189"/>
      <c r="P321" s="189"/>
      <c r="Q321" s="189"/>
      <c r="R321" s="189"/>
      <c r="S321" s="189"/>
      <c r="T321" s="190"/>
      <c r="AT321" s="185" t="s">
        <v>167</v>
      </c>
      <c r="AU321" s="185" t="s">
        <v>93</v>
      </c>
      <c r="AV321" s="13" t="s">
        <v>91</v>
      </c>
      <c r="AW321" s="13" t="s">
        <v>38</v>
      </c>
      <c r="AX321" s="13" t="s">
        <v>83</v>
      </c>
      <c r="AY321" s="185" t="s">
        <v>159</v>
      </c>
    </row>
    <row r="322" spans="1:65" s="13" customFormat="1">
      <c r="B322" s="183"/>
      <c r="D322" s="184" t="s">
        <v>167</v>
      </c>
      <c r="E322" s="185" t="s">
        <v>1</v>
      </c>
      <c r="F322" s="186" t="s">
        <v>2235</v>
      </c>
      <c r="H322" s="185" t="s">
        <v>1</v>
      </c>
      <c r="I322" s="187"/>
      <c r="L322" s="183"/>
      <c r="M322" s="188"/>
      <c r="N322" s="189"/>
      <c r="O322" s="189"/>
      <c r="P322" s="189"/>
      <c r="Q322" s="189"/>
      <c r="R322" s="189"/>
      <c r="S322" s="189"/>
      <c r="T322" s="190"/>
      <c r="AT322" s="185" t="s">
        <v>167</v>
      </c>
      <c r="AU322" s="185" t="s">
        <v>93</v>
      </c>
      <c r="AV322" s="13" t="s">
        <v>91</v>
      </c>
      <c r="AW322" s="13" t="s">
        <v>38</v>
      </c>
      <c r="AX322" s="13" t="s">
        <v>83</v>
      </c>
      <c r="AY322" s="185" t="s">
        <v>159</v>
      </c>
    </row>
    <row r="323" spans="1:65" s="13" customFormat="1" ht="20.399999999999999">
      <c r="B323" s="183"/>
      <c r="D323" s="184" t="s">
        <v>167</v>
      </c>
      <c r="E323" s="185" t="s">
        <v>1</v>
      </c>
      <c r="F323" s="186" t="s">
        <v>2236</v>
      </c>
      <c r="H323" s="185" t="s">
        <v>1</v>
      </c>
      <c r="I323" s="187"/>
      <c r="L323" s="183"/>
      <c r="M323" s="188"/>
      <c r="N323" s="189"/>
      <c r="O323" s="189"/>
      <c r="P323" s="189"/>
      <c r="Q323" s="189"/>
      <c r="R323" s="189"/>
      <c r="S323" s="189"/>
      <c r="T323" s="190"/>
      <c r="AT323" s="185" t="s">
        <v>167</v>
      </c>
      <c r="AU323" s="185" t="s">
        <v>93</v>
      </c>
      <c r="AV323" s="13" t="s">
        <v>91</v>
      </c>
      <c r="AW323" s="13" t="s">
        <v>38</v>
      </c>
      <c r="AX323" s="13" t="s">
        <v>83</v>
      </c>
      <c r="AY323" s="185" t="s">
        <v>159</v>
      </c>
    </row>
    <row r="324" spans="1:65" s="13" customFormat="1" ht="20.399999999999999">
      <c r="B324" s="183"/>
      <c r="D324" s="184" t="s">
        <v>167</v>
      </c>
      <c r="E324" s="185" t="s">
        <v>1</v>
      </c>
      <c r="F324" s="186" t="s">
        <v>2237</v>
      </c>
      <c r="H324" s="185" t="s">
        <v>1</v>
      </c>
      <c r="I324" s="187"/>
      <c r="L324" s="183"/>
      <c r="M324" s="188"/>
      <c r="N324" s="189"/>
      <c r="O324" s="189"/>
      <c r="P324" s="189"/>
      <c r="Q324" s="189"/>
      <c r="R324" s="189"/>
      <c r="S324" s="189"/>
      <c r="T324" s="190"/>
      <c r="AT324" s="185" t="s">
        <v>167</v>
      </c>
      <c r="AU324" s="185" t="s">
        <v>93</v>
      </c>
      <c r="AV324" s="13" t="s">
        <v>91</v>
      </c>
      <c r="AW324" s="13" t="s">
        <v>38</v>
      </c>
      <c r="AX324" s="13" t="s">
        <v>83</v>
      </c>
      <c r="AY324" s="185" t="s">
        <v>159</v>
      </c>
    </row>
    <row r="325" spans="1:65" s="13" customFormat="1" ht="20.399999999999999">
      <c r="B325" s="183"/>
      <c r="D325" s="184" t="s">
        <v>167</v>
      </c>
      <c r="E325" s="185" t="s">
        <v>1</v>
      </c>
      <c r="F325" s="186" t="s">
        <v>2238</v>
      </c>
      <c r="H325" s="185" t="s">
        <v>1</v>
      </c>
      <c r="I325" s="187"/>
      <c r="L325" s="183"/>
      <c r="M325" s="188"/>
      <c r="N325" s="189"/>
      <c r="O325" s="189"/>
      <c r="P325" s="189"/>
      <c r="Q325" s="189"/>
      <c r="R325" s="189"/>
      <c r="S325" s="189"/>
      <c r="T325" s="190"/>
      <c r="AT325" s="185" t="s">
        <v>167</v>
      </c>
      <c r="AU325" s="185" t="s">
        <v>93</v>
      </c>
      <c r="AV325" s="13" t="s">
        <v>91</v>
      </c>
      <c r="AW325" s="13" t="s">
        <v>38</v>
      </c>
      <c r="AX325" s="13" t="s">
        <v>83</v>
      </c>
      <c r="AY325" s="185" t="s">
        <v>159</v>
      </c>
    </row>
    <row r="326" spans="1:65" s="13" customFormat="1" ht="20.399999999999999">
      <c r="B326" s="183"/>
      <c r="D326" s="184" t="s">
        <v>167</v>
      </c>
      <c r="E326" s="185" t="s">
        <v>1</v>
      </c>
      <c r="F326" s="186" t="s">
        <v>2239</v>
      </c>
      <c r="H326" s="185" t="s">
        <v>1</v>
      </c>
      <c r="I326" s="187"/>
      <c r="L326" s="183"/>
      <c r="M326" s="188"/>
      <c r="N326" s="189"/>
      <c r="O326" s="189"/>
      <c r="P326" s="189"/>
      <c r="Q326" s="189"/>
      <c r="R326" s="189"/>
      <c r="S326" s="189"/>
      <c r="T326" s="190"/>
      <c r="AT326" s="185" t="s">
        <v>167</v>
      </c>
      <c r="AU326" s="185" t="s">
        <v>93</v>
      </c>
      <c r="AV326" s="13" t="s">
        <v>91</v>
      </c>
      <c r="AW326" s="13" t="s">
        <v>38</v>
      </c>
      <c r="AX326" s="13" t="s">
        <v>83</v>
      </c>
      <c r="AY326" s="185" t="s">
        <v>159</v>
      </c>
    </row>
    <row r="327" spans="1:65" s="13" customFormat="1">
      <c r="B327" s="183"/>
      <c r="D327" s="184" t="s">
        <v>167</v>
      </c>
      <c r="E327" s="185" t="s">
        <v>1</v>
      </c>
      <c r="F327" s="186" t="s">
        <v>2240</v>
      </c>
      <c r="H327" s="185" t="s">
        <v>1</v>
      </c>
      <c r="I327" s="187"/>
      <c r="L327" s="183"/>
      <c r="M327" s="188"/>
      <c r="N327" s="189"/>
      <c r="O327" s="189"/>
      <c r="P327" s="189"/>
      <c r="Q327" s="189"/>
      <c r="R327" s="189"/>
      <c r="S327" s="189"/>
      <c r="T327" s="190"/>
      <c r="AT327" s="185" t="s">
        <v>167</v>
      </c>
      <c r="AU327" s="185" t="s">
        <v>93</v>
      </c>
      <c r="AV327" s="13" t="s">
        <v>91</v>
      </c>
      <c r="AW327" s="13" t="s">
        <v>38</v>
      </c>
      <c r="AX327" s="13" t="s">
        <v>83</v>
      </c>
      <c r="AY327" s="185" t="s">
        <v>159</v>
      </c>
    </row>
    <row r="328" spans="1:65" s="2" customFormat="1" ht="14.4" customHeight="1">
      <c r="A328" s="34"/>
      <c r="B328" s="168"/>
      <c r="C328" s="169" t="s">
        <v>526</v>
      </c>
      <c r="D328" s="169" t="s">
        <v>161</v>
      </c>
      <c r="E328" s="170" t="s">
        <v>2241</v>
      </c>
      <c r="F328" s="171" t="s">
        <v>2242</v>
      </c>
      <c r="G328" s="172" t="s">
        <v>238</v>
      </c>
      <c r="H328" s="173">
        <v>66.7</v>
      </c>
      <c r="I328" s="174"/>
      <c r="J328" s="175">
        <f>ROUND(I328*H328,2)</f>
        <v>0</v>
      </c>
      <c r="K328" s="176"/>
      <c r="L328" s="35"/>
      <c r="M328" s="177" t="s">
        <v>1</v>
      </c>
      <c r="N328" s="178" t="s">
        <v>48</v>
      </c>
      <c r="O328" s="60"/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1" t="s">
        <v>165</v>
      </c>
      <c r="AT328" s="181" t="s">
        <v>161</v>
      </c>
      <c r="AU328" s="181" t="s">
        <v>93</v>
      </c>
      <c r="AY328" s="18" t="s">
        <v>159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18" t="s">
        <v>91</v>
      </c>
      <c r="BK328" s="182">
        <f>ROUND(I328*H328,2)</f>
        <v>0</v>
      </c>
      <c r="BL328" s="18" t="s">
        <v>165</v>
      </c>
      <c r="BM328" s="181" t="s">
        <v>2243</v>
      </c>
    </row>
    <row r="329" spans="1:65" s="14" customFormat="1">
      <c r="B329" s="191"/>
      <c r="D329" s="184" t="s">
        <v>167</v>
      </c>
      <c r="E329" s="192" t="s">
        <v>1</v>
      </c>
      <c r="F329" s="193" t="s">
        <v>2232</v>
      </c>
      <c r="H329" s="194">
        <v>66.7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167</v>
      </c>
      <c r="AU329" s="192" t="s">
        <v>93</v>
      </c>
      <c r="AV329" s="14" t="s">
        <v>93</v>
      </c>
      <c r="AW329" s="14" t="s">
        <v>38</v>
      </c>
      <c r="AX329" s="14" t="s">
        <v>91</v>
      </c>
      <c r="AY329" s="192" t="s">
        <v>159</v>
      </c>
    </row>
    <row r="330" spans="1:65" s="13" customFormat="1">
      <c r="B330" s="183"/>
      <c r="D330" s="184" t="s">
        <v>167</v>
      </c>
      <c r="E330" s="185" t="s">
        <v>1</v>
      </c>
      <c r="F330" s="186" t="s">
        <v>2233</v>
      </c>
      <c r="H330" s="185" t="s">
        <v>1</v>
      </c>
      <c r="I330" s="187"/>
      <c r="L330" s="183"/>
      <c r="M330" s="188"/>
      <c r="N330" s="189"/>
      <c r="O330" s="189"/>
      <c r="P330" s="189"/>
      <c r="Q330" s="189"/>
      <c r="R330" s="189"/>
      <c r="S330" s="189"/>
      <c r="T330" s="190"/>
      <c r="AT330" s="185" t="s">
        <v>167</v>
      </c>
      <c r="AU330" s="185" t="s">
        <v>93</v>
      </c>
      <c r="AV330" s="13" t="s">
        <v>91</v>
      </c>
      <c r="AW330" s="13" t="s">
        <v>38</v>
      </c>
      <c r="AX330" s="13" t="s">
        <v>83</v>
      </c>
      <c r="AY330" s="185" t="s">
        <v>159</v>
      </c>
    </row>
    <row r="331" spans="1:65" s="13" customFormat="1" ht="20.399999999999999">
      <c r="B331" s="183"/>
      <c r="D331" s="184" t="s">
        <v>167</v>
      </c>
      <c r="E331" s="185" t="s">
        <v>1</v>
      </c>
      <c r="F331" s="186" t="s">
        <v>2244</v>
      </c>
      <c r="H331" s="185" t="s">
        <v>1</v>
      </c>
      <c r="I331" s="187"/>
      <c r="L331" s="183"/>
      <c r="M331" s="188"/>
      <c r="N331" s="189"/>
      <c r="O331" s="189"/>
      <c r="P331" s="189"/>
      <c r="Q331" s="189"/>
      <c r="R331" s="189"/>
      <c r="S331" s="189"/>
      <c r="T331" s="190"/>
      <c r="AT331" s="185" t="s">
        <v>167</v>
      </c>
      <c r="AU331" s="185" t="s">
        <v>93</v>
      </c>
      <c r="AV331" s="13" t="s">
        <v>91</v>
      </c>
      <c r="AW331" s="13" t="s">
        <v>38</v>
      </c>
      <c r="AX331" s="13" t="s">
        <v>83</v>
      </c>
      <c r="AY331" s="185" t="s">
        <v>159</v>
      </c>
    </row>
    <row r="332" spans="1:65" s="13" customFormat="1" ht="30.6">
      <c r="B332" s="183"/>
      <c r="D332" s="184" t="s">
        <v>167</v>
      </c>
      <c r="E332" s="185" t="s">
        <v>1</v>
      </c>
      <c r="F332" s="186" t="s">
        <v>2245</v>
      </c>
      <c r="H332" s="185" t="s">
        <v>1</v>
      </c>
      <c r="I332" s="187"/>
      <c r="L332" s="183"/>
      <c r="M332" s="188"/>
      <c r="N332" s="189"/>
      <c r="O332" s="189"/>
      <c r="P332" s="189"/>
      <c r="Q332" s="189"/>
      <c r="R332" s="189"/>
      <c r="S332" s="189"/>
      <c r="T332" s="190"/>
      <c r="AT332" s="185" t="s">
        <v>167</v>
      </c>
      <c r="AU332" s="185" t="s">
        <v>93</v>
      </c>
      <c r="AV332" s="13" t="s">
        <v>91</v>
      </c>
      <c r="AW332" s="13" t="s">
        <v>38</v>
      </c>
      <c r="AX332" s="13" t="s">
        <v>83</v>
      </c>
      <c r="AY332" s="185" t="s">
        <v>159</v>
      </c>
    </row>
    <row r="333" spans="1:65" s="13" customFormat="1" ht="20.399999999999999">
      <c r="B333" s="183"/>
      <c r="D333" s="184" t="s">
        <v>167</v>
      </c>
      <c r="E333" s="185" t="s">
        <v>1</v>
      </c>
      <c r="F333" s="186" t="s">
        <v>2246</v>
      </c>
      <c r="H333" s="185" t="s">
        <v>1</v>
      </c>
      <c r="I333" s="187"/>
      <c r="L333" s="183"/>
      <c r="M333" s="188"/>
      <c r="N333" s="189"/>
      <c r="O333" s="189"/>
      <c r="P333" s="189"/>
      <c r="Q333" s="189"/>
      <c r="R333" s="189"/>
      <c r="S333" s="189"/>
      <c r="T333" s="190"/>
      <c r="AT333" s="185" t="s">
        <v>167</v>
      </c>
      <c r="AU333" s="185" t="s">
        <v>93</v>
      </c>
      <c r="AV333" s="13" t="s">
        <v>91</v>
      </c>
      <c r="AW333" s="13" t="s">
        <v>38</v>
      </c>
      <c r="AX333" s="13" t="s">
        <v>83</v>
      </c>
      <c r="AY333" s="185" t="s">
        <v>159</v>
      </c>
    </row>
    <row r="334" spans="1:65" s="13" customFormat="1" ht="20.399999999999999">
      <c r="B334" s="183"/>
      <c r="D334" s="184" t="s">
        <v>167</v>
      </c>
      <c r="E334" s="185" t="s">
        <v>1</v>
      </c>
      <c r="F334" s="186" t="s">
        <v>2247</v>
      </c>
      <c r="H334" s="185" t="s">
        <v>1</v>
      </c>
      <c r="I334" s="187"/>
      <c r="L334" s="183"/>
      <c r="M334" s="188"/>
      <c r="N334" s="189"/>
      <c r="O334" s="189"/>
      <c r="P334" s="189"/>
      <c r="Q334" s="189"/>
      <c r="R334" s="189"/>
      <c r="S334" s="189"/>
      <c r="T334" s="190"/>
      <c r="AT334" s="185" t="s">
        <v>167</v>
      </c>
      <c r="AU334" s="185" t="s">
        <v>93</v>
      </c>
      <c r="AV334" s="13" t="s">
        <v>91</v>
      </c>
      <c r="AW334" s="13" t="s">
        <v>38</v>
      </c>
      <c r="AX334" s="13" t="s">
        <v>83</v>
      </c>
      <c r="AY334" s="185" t="s">
        <v>159</v>
      </c>
    </row>
    <row r="335" spans="1:65" s="13" customFormat="1" ht="20.399999999999999">
      <c r="B335" s="183"/>
      <c r="D335" s="184" t="s">
        <v>167</v>
      </c>
      <c r="E335" s="185" t="s">
        <v>1</v>
      </c>
      <c r="F335" s="186" t="s">
        <v>2248</v>
      </c>
      <c r="H335" s="185" t="s">
        <v>1</v>
      </c>
      <c r="I335" s="187"/>
      <c r="L335" s="183"/>
      <c r="M335" s="188"/>
      <c r="N335" s="189"/>
      <c r="O335" s="189"/>
      <c r="P335" s="189"/>
      <c r="Q335" s="189"/>
      <c r="R335" s="189"/>
      <c r="S335" s="189"/>
      <c r="T335" s="190"/>
      <c r="AT335" s="185" t="s">
        <v>167</v>
      </c>
      <c r="AU335" s="185" t="s">
        <v>93</v>
      </c>
      <c r="AV335" s="13" t="s">
        <v>91</v>
      </c>
      <c r="AW335" s="13" t="s">
        <v>38</v>
      </c>
      <c r="AX335" s="13" t="s">
        <v>83</v>
      </c>
      <c r="AY335" s="185" t="s">
        <v>159</v>
      </c>
    </row>
    <row r="336" spans="1:65" s="13" customFormat="1" ht="20.399999999999999">
      <c r="B336" s="183"/>
      <c r="D336" s="184" t="s">
        <v>167</v>
      </c>
      <c r="E336" s="185" t="s">
        <v>1</v>
      </c>
      <c r="F336" s="186" t="s">
        <v>2249</v>
      </c>
      <c r="H336" s="185" t="s">
        <v>1</v>
      </c>
      <c r="I336" s="187"/>
      <c r="L336" s="183"/>
      <c r="M336" s="188"/>
      <c r="N336" s="189"/>
      <c r="O336" s="189"/>
      <c r="P336" s="189"/>
      <c r="Q336" s="189"/>
      <c r="R336" s="189"/>
      <c r="S336" s="189"/>
      <c r="T336" s="190"/>
      <c r="AT336" s="185" t="s">
        <v>167</v>
      </c>
      <c r="AU336" s="185" t="s">
        <v>93</v>
      </c>
      <c r="AV336" s="13" t="s">
        <v>91</v>
      </c>
      <c r="AW336" s="13" t="s">
        <v>38</v>
      </c>
      <c r="AX336" s="13" t="s">
        <v>83</v>
      </c>
      <c r="AY336" s="185" t="s">
        <v>159</v>
      </c>
    </row>
    <row r="337" spans="1:65" s="13" customFormat="1" ht="20.399999999999999">
      <c r="B337" s="183"/>
      <c r="D337" s="184" t="s">
        <v>167</v>
      </c>
      <c r="E337" s="185" t="s">
        <v>1</v>
      </c>
      <c r="F337" s="186" t="s">
        <v>2250</v>
      </c>
      <c r="H337" s="185" t="s">
        <v>1</v>
      </c>
      <c r="I337" s="187"/>
      <c r="L337" s="183"/>
      <c r="M337" s="188"/>
      <c r="N337" s="189"/>
      <c r="O337" s="189"/>
      <c r="P337" s="189"/>
      <c r="Q337" s="189"/>
      <c r="R337" s="189"/>
      <c r="S337" s="189"/>
      <c r="T337" s="190"/>
      <c r="AT337" s="185" t="s">
        <v>167</v>
      </c>
      <c r="AU337" s="185" t="s">
        <v>93</v>
      </c>
      <c r="AV337" s="13" t="s">
        <v>91</v>
      </c>
      <c r="AW337" s="13" t="s">
        <v>38</v>
      </c>
      <c r="AX337" s="13" t="s">
        <v>83</v>
      </c>
      <c r="AY337" s="185" t="s">
        <v>159</v>
      </c>
    </row>
    <row r="338" spans="1:65" s="13" customFormat="1">
      <c r="B338" s="183"/>
      <c r="D338" s="184" t="s">
        <v>167</v>
      </c>
      <c r="E338" s="185" t="s">
        <v>1</v>
      </c>
      <c r="F338" s="186" t="s">
        <v>2251</v>
      </c>
      <c r="H338" s="185" t="s">
        <v>1</v>
      </c>
      <c r="I338" s="187"/>
      <c r="L338" s="183"/>
      <c r="M338" s="188"/>
      <c r="N338" s="189"/>
      <c r="O338" s="189"/>
      <c r="P338" s="189"/>
      <c r="Q338" s="189"/>
      <c r="R338" s="189"/>
      <c r="S338" s="189"/>
      <c r="T338" s="190"/>
      <c r="AT338" s="185" t="s">
        <v>167</v>
      </c>
      <c r="AU338" s="185" t="s">
        <v>93</v>
      </c>
      <c r="AV338" s="13" t="s">
        <v>91</v>
      </c>
      <c r="AW338" s="13" t="s">
        <v>38</v>
      </c>
      <c r="AX338" s="13" t="s">
        <v>83</v>
      </c>
      <c r="AY338" s="185" t="s">
        <v>159</v>
      </c>
    </row>
    <row r="339" spans="1:65" s="12" customFormat="1" ht="22.8" customHeight="1">
      <c r="B339" s="155"/>
      <c r="D339" s="156" t="s">
        <v>82</v>
      </c>
      <c r="E339" s="166" t="s">
        <v>204</v>
      </c>
      <c r="F339" s="166" t="s">
        <v>285</v>
      </c>
      <c r="I339" s="158"/>
      <c r="J339" s="167">
        <f>BK339</f>
        <v>0</v>
      </c>
      <c r="L339" s="155"/>
      <c r="M339" s="160"/>
      <c r="N339" s="161"/>
      <c r="O339" s="161"/>
      <c r="P339" s="162">
        <f>SUM(P340:P356)</f>
        <v>0</v>
      </c>
      <c r="Q339" s="161"/>
      <c r="R339" s="162">
        <f>SUM(R340:R356)</f>
        <v>0.46648639999999997</v>
      </c>
      <c r="S339" s="161"/>
      <c r="T339" s="163">
        <f>SUM(T340:T356)</f>
        <v>1.44E-2</v>
      </c>
      <c r="AR339" s="156" t="s">
        <v>91</v>
      </c>
      <c r="AT339" s="164" t="s">
        <v>82</v>
      </c>
      <c r="AU339" s="164" t="s">
        <v>91</v>
      </c>
      <c r="AY339" s="156" t="s">
        <v>159</v>
      </c>
      <c r="BK339" s="165">
        <f>SUM(BK340:BK356)</f>
        <v>0</v>
      </c>
    </row>
    <row r="340" spans="1:65" s="2" customFormat="1" ht="19.8" customHeight="1">
      <c r="A340" s="34"/>
      <c r="B340" s="168"/>
      <c r="C340" s="169" t="s">
        <v>531</v>
      </c>
      <c r="D340" s="169" t="s">
        <v>161</v>
      </c>
      <c r="E340" s="170" t="s">
        <v>2252</v>
      </c>
      <c r="F340" s="171" t="s">
        <v>2253</v>
      </c>
      <c r="G340" s="172" t="s">
        <v>238</v>
      </c>
      <c r="H340" s="173">
        <v>2</v>
      </c>
      <c r="I340" s="174"/>
      <c r="J340" s="175">
        <f>ROUND(I340*H340,2)</f>
        <v>0</v>
      </c>
      <c r="K340" s="176"/>
      <c r="L340" s="35"/>
      <c r="M340" s="177" t="s">
        <v>1</v>
      </c>
      <c r="N340" s="178" t="s">
        <v>48</v>
      </c>
      <c r="O340" s="60"/>
      <c r="P340" s="179">
        <f>O340*H340</f>
        <v>0</v>
      </c>
      <c r="Q340" s="179">
        <v>8.9779999999999999E-2</v>
      </c>
      <c r="R340" s="179">
        <f>Q340*H340</f>
        <v>0.17956</v>
      </c>
      <c r="S340" s="179">
        <v>0</v>
      </c>
      <c r="T340" s="18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1" t="s">
        <v>165</v>
      </c>
      <c r="AT340" s="181" t="s">
        <v>161</v>
      </c>
      <c r="AU340" s="181" t="s">
        <v>93</v>
      </c>
      <c r="AY340" s="18" t="s">
        <v>159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8" t="s">
        <v>91</v>
      </c>
      <c r="BK340" s="182">
        <f>ROUND(I340*H340,2)</f>
        <v>0</v>
      </c>
      <c r="BL340" s="18" t="s">
        <v>165</v>
      </c>
      <c r="BM340" s="181" t="s">
        <v>2254</v>
      </c>
    </row>
    <row r="341" spans="1:65" s="14" customFormat="1">
      <c r="B341" s="191"/>
      <c r="D341" s="184" t="s">
        <v>167</v>
      </c>
      <c r="E341" s="192" t="s">
        <v>1</v>
      </c>
      <c r="F341" s="193" t="s">
        <v>2042</v>
      </c>
      <c r="H341" s="194">
        <v>2</v>
      </c>
      <c r="I341" s="195"/>
      <c r="L341" s="191"/>
      <c r="M341" s="196"/>
      <c r="N341" s="197"/>
      <c r="O341" s="197"/>
      <c r="P341" s="197"/>
      <c r="Q341" s="197"/>
      <c r="R341" s="197"/>
      <c r="S341" s="197"/>
      <c r="T341" s="198"/>
      <c r="AT341" s="192" t="s">
        <v>167</v>
      </c>
      <c r="AU341" s="192" t="s">
        <v>93</v>
      </c>
      <c r="AV341" s="14" t="s">
        <v>93</v>
      </c>
      <c r="AW341" s="14" t="s">
        <v>38</v>
      </c>
      <c r="AX341" s="14" t="s">
        <v>91</v>
      </c>
      <c r="AY341" s="192" t="s">
        <v>159</v>
      </c>
    </row>
    <row r="342" spans="1:65" s="2" customFormat="1" ht="19.8" customHeight="1">
      <c r="A342" s="34"/>
      <c r="B342" s="168"/>
      <c r="C342" s="169" t="s">
        <v>535</v>
      </c>
      <c r="D342" s="169" t="s">
        <v>161</v>
      </c>
      <c r="E342" s="170" t="s">
        <v>2255</v>
      </c>
      <c r="F342" s="171" t="s">
        <v>2256</v>
      </c>
      <c r="G342" s="172" t="s">
        <v>238</v>
      </c>
      <c r="H342" s="173">
        <v>2</v>
      </c>
      <c r="I342" s="174"/>
      <c r="J342" s="175">
        <f>ROUND(I342*H342,2)</f>
        <v>0</v>
      </c>
      <c r="K342" s="176"/>
      <c r="L342" s="35"/>
      <c r="M342" s="177" t="s">
        <v>1</v>
      </c>
      <c r="N342" s="178" t="s">
        <v>48</v>
      </c>
      <c r="O342" s="60"/>
      <c r="P342" s="179">
        <f>O342*H342</f>
        <v>0</v>
      </c>
      <c r="Q342" s="179">
        <v>0.14066999999999999</v>
      </c>
      <c r="R342" s="179">
        <f>Q342*H342</f>
        <v>0.28133999999999998</v>
      </c>
      <c r="S342" s="179">
        <v>0</v>
      </c>
      <c r="T342" s="18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1" t="s">
        <v>165</v>
      </c>
      <c r="AT342" s="181" t="s">
        <v>161</v>
      </c>
      <c r="AU342" s="181" t="s">
        <v>93</v>
      </c>
      <c r="AY342" s="18" t="s">
        <v>159</v>
      </c>
      <c r="BE342" s="182">
        <f>IF(N342="základní",J342,0)</f>
        <v>0</v>
      </c>
      <c r="BF342" s="182">
        <f>IF(N342="snížená",J342,0)</f>
        <v>0</v>
      </c>
      <c r="BG342" s="182">
        <f>IF(N342="zákl. přenesená",J342,0)</f>
        <v>0</v>
      </c>
      <c r="BH342" s="182">
        <f>IF(N342="sníž. přenesená",J342,0)</f>
        <v>0</v>
      </c>
      <c r="BI342" s="182">
        <f>IF(N342="nulová",J342,0)</f>
        <v>0</v>
      </c>
      <c r="BJ342" s="18" t="s">
        <v>91</v>
      </c>
      <c r="BK342" s="182">
        <f>ROUND(I342*H342,2)</f>
        <v>0</v>
      </c>
      <c r="BL342" s="18" t="s">
        <v>165</v>
      </c>
      <c r="BM342" s="181" t="s">
        <v>2257</v>
      </c>
    </row>
    <row r="343" spans="1:65" s="2" customFormat="1" ht="19.8" customHeight="1">
      <c r="A343" s="34"/>
      <c r="B343" s="168"/>
      <c r="C343" s="169" t="s">
        <v>537</v>
      </c>
      <c r="D343" s="169" t="s">
        <v>161</v>
      </c>
      <c r="E343" s="170" t="s">
        <v>2258</v>
      </c>
      <c r="F343" s="171" t="s">
        <v>2259</v>
      </c>
      <c r="G343" s="172" t="s">
        <v>238</v>
      </c>
      <c r="H343" s="173">
        <v>6.8</v>
      </c>
      <c r="I343" s="174"/>
      <c r="J343" s="175">
        <f>ROUND(I343*H343,2)</f>
        <v>0</v>
      </c>
      <c r="K343" s="176"/>
      <c r="L343" s="35"/>
      <c r="M343" s="177" t="s">
        <v>1</v>
      </c>
      <c r="N343" s="178" t="s">
        <v>48</v>
      </c>
      <c r="O343" s="60"/>
      <c r="P343" s="179">
        <f>O343*H343</f>
        <v>0</v>
      </c>
      <c r="Q343" s="179">
        <v>3.0000000000000001E-5</v>
      </c>
      <c r="R343" s="179">
        <f>Q343*H343</f>
        <v>2.04E-4</v>
      </c>
      <c r="S343" s="179">
        <v>0</v>
      </c>
      <c r="T343" s="18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1" t="s">
        <v>165</v>
      </c>
      <c r="AT343" s="181" t="s">
        <v>161</v>
      </c>
      <c r="AU343" s="181" t="s">
        <v>93</v>
      </c>
      <c r="AY343" s="18" t="s">
        <v>159</v>
      </c>
      <c r="BE343" s="182">
        <f>IF(N343="základní",J343,0)</f>
        <v>0</v>
      </c>
      <c r="BF343" s="182">
        <f>IF(N343="snížená",J343,0)</f>
        <v>0</v>
      </c>
      <c r="BG343" s="182">
        <f>IF(N343="zákl. přenesená",J343,0)</f>
        <v>0</v>
      </c>
      <c r="BH343" s="182">
        <f>IF(N343="sníž. přenesená",J343,0)</f>
        <v>0</v>
      </c>
      <c r="BI343" s="182">
        <f>IF(N343="nulová",J343,0)</f>
        <v>0</v>
      </c>
      <c r="BJ343" s="18" t="s">
        <v>91</v>
      </c>
      <c r="BK343" s="182">
        <f>ROUND(I343*H343,2)</f>
        <v>0</v>
      </c>
      <c r="BL343" s="18" t="s">
        <v>165</v>
      </c>
      <c r="BM343" s="181" t="s">
        <v>2260</v>
      </c>
    </row>
    <row r="344" spans="1:65" s="14" customFormat="1">
      <c r="B344" s="191"/>
      <c r="D344" s="184" t="s">
        <v>167</v>
      </c>
      <c r="E344" s="192" t="s">
        <v>1</v>
      </c>
      <c r="F344" s="193" t="s">
        <v>2261</v>
      </c>
      <c r="H344" s="194">
        <v>6.8</v>
      </c>
      <c r="I344" s="195"/>
      <c r="L344" s="191"/>
      <c r="M344" s="196"/>
      <c r="N344" s="197"/>
      <c r="O344" s="197"/>
      <c r="P344" s="197"/>
      <c r="Q344" s="197"/>
      <c r="R344" s="197"/>
      <c r="S344" s="197"/>
      <c r="T344" s="198"/>
      <c r="AT344" s="192" t="s">
        <v>167</v>
      </c>
      <c r="AU344" s="192" t="s">
        <v>93</v>
      </c>
      <c r="AV344" s="14" t="s">
        <v>93</v>
      </c>
      <c r="AW344" s="14" t="s">
        <v>38</v>
      </c>
      <c r="AX344" s="14" t="s">
        <v>91</v>
      </c>
      <c r="AY344" s="192" t="s">
        <v>159</v>
      </c>
    </row>
    <row r="345" spans="1:65" s="2" customFormat="1" ht="19.8" customHeight="1">
      <c r="A345" s="34"/>
      <c r="B345" s="168"/>
      <c r="C345" s="169" t="s">
        <v>540</v>
      </c>
      <c r="D345" s="169" t="s">
        <v>161</v>
      </c>
      <c r="E345" s="170" t="s">
        <v>2262</v>
      </c>
      <c r="F345" s="171" t="s">
        <v>2263</v>
      </c>
      <c r="G345" s="172" t="s">
        <v>164</v>
      </c>
      <c r="H345" s="173">
        <v>8</v>
      </c>
      <c r="I345" s="174"/>
      <c r="J345" s="175">
        <f>ROUND(I345*H345,2)</f>
        <v>0</v>
      </c>
      <c r="K345" s="176"/>
      <c r="L345" s="35"/>
      <c r="M345" s="177" t="s">
        <v>1</v>
      </c>
      <c r="N345" s="178" t="s">
        <v>48</v>
      </c>
      <c r="O345" s="60"/>
      <c r="P345" s="179">
        <f>O345*H345</f>
        <v>0</v>
      </c>
      <c r="Q345" s="179">
        <v>6.3000000000000003E-4</v>
      </c>
      <c r="R345" s="179">
        <f>Q345*H345</f>
        <v>5.0400000000000002E-3</v>
      </c>
      <c r="S345" s="179">
        <v>0</v>
      </c>
      <c r="T345" s="18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1" t="s">
        <v>165</v>
      </c>
      <c r="AT345" s="181" t="s">
        <v>161</v>
      </c>
      <c r="AU345" s="181" t="s">
        <v>93</v>
      </c>
      <c r="AY345" s="18" t="s">
        <v>159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8" t="s">
        <v>91</v>
      </c>
      <c r="BK345" s="182">
        <f>ROUND(I345*H345,2)</f>
        <v>0</v>
      </c>
      <c r="BL345" s="18" t="s">
        <v>165</v>
      </c>
      <c r="BM345" s="181" t="s">
        <v>2264</v>
      </c>
    </row>
    <row r="346" spans="1:65" s="13" customFormat="1">
      <c r="B346" s="183"/>
      <c r="D346" s="184" t="s">
        <v>167</v>
      </c>
      <c r="E346" s="185" t="s">
        <v>1</v>
      </c>
      <c r="F346" s="186" t="s">
        <v>2172</v>
      </c>
      <c r="H346" s="185" t="s">
        <v>1</v>
      </c>
      <c r="I346" s="187"/>
      <c r="L346" s="183"/>
      <c r="M346" s="188"/>
      <c r="N346" s="189"/>
      <c r="O346" s="189"/>
      <c r="P346" s="189"/>
      <c r="Q346" s="189"/>
      <c r="R346" s="189"/>
      <c r="S346" s="189"/>
      <c r="T346" s="190"/>
      <c r="AT346" s="185" t="s">
        <v>167</v>
      </c>
      <c r="AU346" s="185" t="s">
        <v>93</v>
      </c>
      <c r="AV346" s="13" t="s">
        <v>91</v>
      </c>
      <c r="AW346" s="13" t="s">
        <v>38</v>
      </c>
      <c r="AX346" s="13" t="s">
        <v>83</v>
      </c>
      <c r="AY346" s="185" t="s">
        <v>159</v>
      </c>
    </row>
    <row r="347" spans="1:65" s="13" customFormat="1">
      <c r="B347" s="183"/>
      <c r="D347" s="184" t="s">
        <v>167</v>
      </c>
      <c r="E347" s="185" t="s">
        <v>1</v>
      </c>
      <c r="F347" s="186" t="s">
        <v>2054</v>
      </c>
      <c r="H347" s="185" t="s">
        <v>1</v>
      </c>
      <c r="I347" s="187"/>
      <c r="L347" s="183"/>
      <c r="M347" s="188"/>
      <c r="N347" s="189"/>
      <c r="O347" s="189"/>
      <c r="P347" s="189"/>
      <c r="Q347" s="189"/>
      <c r="R347" s="189"/>
      <c r="S347" s="189"/>
      <c r="T347" s="190"/>
      <c r="AT347" s="185" t="s">
        <v>167</v>
      </c>
      <c r="AU347" s="185" t="s">
        <v>93</v>
      </c>
      <c r="AV347" s="13" t="s">
        <v>91</v>
      </c>
      <c r="AW347" s="13" t="s">
        <v>38</v>
      </c>
      <c r="AX347" s="13" t="s">
        <v>83</v>
      </c>
      <c r="AY347" s="185" t="s">
        <v>159</v>
      </c>
    </row>
    <row r="348" spans="1:65" s="13" customFormat="1" ht="20.399999999999999">
      <c r="B348" s="183"/>
      <c r="D348" s="184" t="s">
        <v>167</v>
      </c>
      <c r="E348" s="185" t="s">
        <v>1</v>
      </c>
      <c r="F348" s="186" t="s">
        <v>2265</v>
      </c>
      <c r="H348" s="185" t="s">
        <v>1</v>
      </c>
      <c r="I348" s="187"/>
      <c r="L348" s="183"/>
      <c r="M348" s="188"/>
      <c r="N348" s="189"/>
      <c r="O348" s="189"/>
      <c r="P348" s="189"/>
      <c r="Q348" s="189"/>
      <c r="R348" s="189"/>
      <c r="S348" s="189"/>
      <c r="T348" s="190"/>
      <c r="AT348" s="185" t="s">
        <v>167</v>
      </c>
      <c r="AU348" s="185" t="s">
        <v>93</v>
      </c>
      <c r="AV348" s="13" t="s">
        <v>91</v>
      </c>
      <c r="AW348" s="13" t="s">
        <v>38</v>
      </c>
      <c r="AX348" s="13" t="s">
        <v>83</v>
      </c>
      <c r="AY348" s="185" t="s">
        <v>159</v>
      </c>
    </row>
    <row r="349" spans="1:65" s="14" customFormat="1">
      <c r="B349" s="191"/>
      <c r="D349" s="184" t="s">
        <v>167</v>
      </c>
      <c r="E349" s="192" t="s">
        <v>1</v>
      </c>
      <c r="F349" s="193" t="s">
        <v>2266</v>
      </c>
      <c r="H349" s="194">
        <v>8</v>
      </c>
      <c r="I349" s="195"/>
      <c r="L349" s="191"/>
      <c r="M349" s="196"/>
      <c r="N349" s="197"/>
      <c r="O349" s="197"/>
      <c r="P349" s="197"/>
      <c r="Q349" s="197"/>
      <c r="R349" s="197"/>
      <c r="S349" s="197"/>
      <c r="T349" s="198"/>
      <c r="AT349" s="192" t="s">
        <v>167</v>
      </c>
      <c r="AU349" s="192" t="s">
        <v>93</v>
      </c>
      <c r="AV349" s="14" t="s">
        <v>93</v>
      </c>
      <c r="AW349" s="14" t="s">
        <v>38</v>
      </c>
      <c r="AX349" s="14" t="s">
        <v>91</v>
      </c>
      <c r="AY349" s="192" t="s">
        <v>159</v>
      </c>
    </row>
    <row r="350" spans="1:65" s="2" customFormat="1" ht="19.8" customHeight="1">
      <c r="A350" s="34"/>
      <c r="B350" s="168"/>
      <c r="C350" s="169" t="s">
        <v>542</v>
      </c>
      <c r="D350" s="169" t="s">
        <v>161</v>
      </c>
      <c r="E350" s="170" t="s">
        <v>2267</v>
      </c>
      <c r="F350" s="171" t="s">
        <v>2268</v>
      </c>
      <c r="G350" s="172" t="s">
        <v>238</v>
      </c>
      <c r="H350" s="173">
        <v>0.32</v>
      </c>
      <c r="I350" s="174"/>
      <c r="J350" s="175">
        <f>ROUND(I350*H350,2)</f>
        <v>0</v>
      </c>
      <c r="K350" s="176"/>
      <c r="L350" s="35"/>
      <c r="M350" s="177" t="s">
        <v>1</v>
      </c>
      <c r="N350" s="178" t="s">
        <v>48</v>
      </c>
      <c r="O350" s="60"/>
      <c r="P350" s="179">
        <f>O350*H350</f>
        <v>0</v>
      </c>
      <c r="Q350" s="179">
        <v>1.07E-3</v>
      </c>
      <c r="R350" s="179">
        <f>Q350*H350</f>
        <v>3.4240000000000003E-4</v>
      </c>
      <c r="S350" s="179">
        <v>4.4999999999999998E-2</v>
      </c>
      <c r="T350" s="180">
        <f>S350*H350</f>
        <v>1.44E-2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1" t="s">
        <v>165</v>
      </c>
      <c r="AT350" s="181" t="s">
        <v>161</v>
      </c>
      <c r="AU350" s="181" t="s">
        <v>93</v>
      </c>
      <c r="AY350" s="18" t="s">
        <v>159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8" t="s">
        <v>91</v>
      </c>
      <c r="BK350" s="182">
        <f>ROUND(I350*H350,2)</f>
        <v>0</v>
      </c>
      <c r="BL350" s="18" t="s">
        <v>165</v>
      </c>
      <c r="BM350" s="181" t="s">
        <v>2269</v>
      </c>
    </row>
    <row r="351" spans="1:65" s="14" customFormat="1">
      <c r="B351" s="191"/>
      <c r="D351" s="184" t="s">
        <v>167</v>
      </c>
      <c r="E351" s="192" t="s">
        <v>1</v>
      </c>
      <c r="F351" s="193" t="s">
        <v>2270</v>
      </c>
      <c r="H351" s="194">
        <v>0.12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167</v>
      </c>
      <c r="AU351" s="192" t="s">
        <v>93</v>
      </c>
      <c r="AV351" s="14" t="s">
        <v>93</v>
      </c>
      <c r="AW351" s="14" t="s">
        <v>38</v>
      </c>
      <c r="AX351" s="14" t="s">
        <v>83</v>
      </c>
      <c r="AY351" s="192" t="s">
        <v>159</v>
      </c>
    </row>
    <row r="352" spans="1:65" s="14" customFormat="1">
      <c r="B352" s="191"/>
      <c r="D352" s="184" t="s">
        <v>167</v>
      </c>
      <c r="E352" s="192" t="s">
        <v>1</v>
      </c>
      <c r="F352" s="193" t="s">
        <v>2271</v>
      </c>
      <c r="H352" s="194">
        <v>0.2</v>
      </c>
      <c r="I352" s="195"/>
      <c r="L352" s="191"/>
      <c r="M352" s="196"/>
      <c r="N352" s="197"/>
      <c r="O352" s="197"/>
      <c r="P352" s="197"/>
      <c r="Q352" s="197"/>
      <c r="R352" s="197"/>
      <c r="S352" s="197"/>
      <c r="T352" s="198"/>
      <c r="AT352" s="192" t="s">
        <v>167</v>
      </c>
      <c r="AU352" s="192" t="s">
        <v>93</v>
      </c>
      <c r="AV352" s="14" t="s">
        <v>93</v>
      </c>
      <c r="AW352" s="14" t="s">
        <v>38</v>
      </c>
      <c r="AX352" s="14" t="s">
        <v>83</v>
      </c>
      <c r="AY352" s="192" t="s">
        <v>159</v>
      </c>
    </row>
    <row r="353" spans="1:65" s="15" customFormat="1">
      <c r="B353" s="199"/>
      <c r="D353" s="184" t="s">
        <v>167</v>
      </c>
      <c r="E353" s="200" t="s">
        <v>1</v>
      </c>
      <c r="F353" s="201" t="s">
        <v>172</v>
      </c>
      <c r="H353" s="202">
        <v>0.32</v>
      </c>
      <c r="I353" s="203"/>
      <c r="L353" s="199"/>
      <c r="M353" s="204"/>
      <c r="N353" s="205"/>
      <c r="O353" s="205"/>
      <c r="P353" s="205"/>
      <c r="Q353" s="205"/>
      <c r="R353" s="205"/>
      <c r="S353" s="205"/>
      <c r="T353" s="206"/>
      <c r="AT353" s="200" t="s">
        <v>167</v>
      </c>
      <c r="AU353" s="200" t="s">
        <v>93</v>
      </c>
      <c r="AV353" s="15" t="s">
        <v>165</v>
      </c>
      <c r="AW353" s="15" t="s">
        <v>38</v>
      </c>
      <c r="AX353" s="15" t="s">
        <v>91</v>
      </c>
      <c r="AY353" s="200" t="s">
        <v>159</v>
      </c>
    </row>
    <row r="354" spans="1:65" s="2" customFormat="1" ht="19.8" customHeight="1">
      <c r="A354" s="34"/>
      <c r="B354" s="168"/>
      <c r="C354" s="169" t="s">
        <v>546</v>
      </c>
      <c r="D354" s="169" t="s">
        <v>161</v>
      </c>
      <c r="E354" s="170" t="s">
        <v>2272</v>
      </c>
      <c r="F354" s="171" t="s">
        <v>2273</v>
      </c>
      <c r="G354" s="172" t="s">
        <v>238</v>
      </c>
      <c r="H354" s="173">
        <v>2</v>
      </c>
      <c r="I354" s="174"/>
      <c r="J354" s="175">
        <f>ROUND(I354*H354,2)</f>
        <v>0</v>
      </c>
      <c r="K354" s="176"/>
      <c r="L354" s="35"/>
      <c r="M354" s="177" t="s">
        <v>1</v>
      </c>
      <c r="N354" s="178" t="s">
        <v>48</v>
      </c>
      <c r="O354" s="60"/>
      <c r="P354" s="179">
        <f>O354*H354</f>
        <v>0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1" t="s">
        <v>165</v>
      </c>
      <c r="AT354" s="181" t="s">
        <v>161</v>
      </c>
      <c r="AU354" s="181" t="s">
        <v>93</v>
      </c>
      <c r="AY354" s="18" t="s">
        <v>159</v>
      </c>
      <c r="BE354" s="182">
        <f>IF(N354="základní",J354,0)</f>
        <v>0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18" t="s">
        <v>91</v>
      </c>
      <c r="BK354" s="182">
        <f>ROUND(I354*H354,2)</f>
        <v>0</v>
      </c>
      <c r="BL354" s="18" t="s">
        <v>165</v>
      </c>
      <c r="BM354" s="181" t="s">
        <v>2274</v>
      </c>
    </row>
    <row r="355" spans="1:65" s="2" customFormat="1" ht="19.8" customHeight="1">
      <c r="A355" s="34"/>
      <c r="B355" s="168"/>
      <c r="C355" s="169" t="s">
        <v>550</v>
      </c>
      <c r="D355" s="169" t="s">
        <v>161</v>
      </c>
      <c r="E355" s="170" t="s">
        <v>2275</v>
      </c>
      <c r="F355" s="171" t="s">
        <v>2276</v>
      </c>
      <c r="G355" s="172" t="s">
        <v>164</v>
      </c>
      <c r="H355" s="173">
        <v>0.2</v>
      </c>
      <c r="I355" s="174"/>
      <c r="J355" s="175">
        <f>ROUND(I355*H355,2)</f>
        <v>0</v>
      </c>
      <c r="K355" s="176"/>
      <c r="L355" s="35"/>
      <c r="M355" s="177" t="s">
        <v>1</v>
      </c>
      <c r="N355" s="178" t="s">
        <v>48</v>
      </c>
      <c r="O355" s="60"/>
      <c r="P355" s="179">
        <f>O355*H355</f>
        <v>0</v>
      </c>
      <c r="Q355" s="179">
        <v>0</v>
      </c>
      <c r="R355" s="179">
        <f>Q355*H355</f>
        <v>0</v>
      </c>
      <c r="S355" s="179">
        <v>0</v>
      </c>
      <c r="T355" s="18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1" t="s">
        <v>165</v>
      </c>
      <c r="AT355" s="181" t="s">
        <v>161</v>
      </c>
      <c r="AU355" s="181" t="s">
        <v>93</v>
      </c>
      <c r="AY355" s="18" t="s">
        <v>159</v>
      </c>
      <c r="BE355" s="182">
        <f>IF(N355="základní",J355,0)</f>
        <v>0</v>
      </c>
      <c r="BF355" s="182">
        <f>IF(N355="snížená",J355,0)</f>
        <v>0</v>
      </c>
      <c r="BG355" s="182">
        <f>IF(N355="zákl. přenesená",J355,0)</f>
        <v>0</v>
      </c>
      <c r="BH355" s="182">
        <f>IF(N355="sníž. přenesená",J355,0)</f>
        <v>0</v>
      </c>
      <c r="BI355" s="182">
        <f>IF(N355="nulová",J355,0)</f>
        <v>0</v>
      </c>
      <c r="BJ355" s="18" t="s">
        <v>91</v>
      </c>
      <c r="BK355" s="182">
        <f>ROUND(I355*H355,2)</f>
        <v>0</v>
      </c>
      <c r="BL355" s="18" t="s">
        <v>165</v>
      </c>
      <c r="BM355" s="181" t="s">
        <v>2277</v>
      </c>
    </row>
    <row r="356" spans="1:65" s="14" customFormat="1">
      <c r="B356" s="191"/>
      <c r="D356" s="184" t="s">
        <v>167</v>
      </c>
      <c r="E356" s="192" t="s">
        <v>1</v>
      </c>
      <c r="F356" s="193" t="s">
        <v>2278</v>
      </c>
      <c r="H356" s="194">
        <v>0.2</v>
      </c>
      <c r="I356" s="195"/>
      <c r="L356" s="191"/>
      <c r="M356" s="196"/>
      <c r="N356" s="197"/>
      <c r="O356" s="197"/>
      <c r="P356" s="197"/>
      <c r="Q356" s="197"/>
      <c r="R356" s="197"/>
      <c r="S356" s="197"/>
      <c r="T356" s="198"/>
      <c r="AT356" s="192" t="s">
        <v>167</v>
      </c>
      <c r="AU356" s="192" t="s">
        <v>93</v>
      </c>
      <c r="AV356" s="14" t="s">
        <v>93</v>
      </c>
      <c r="AW356" s="14" t="s">
        <v>38</v>
      </c>
      <c r="AX356" s="14" t="s">
        <v>91</v>
      </c>
      <c r="AY356" s="192" t="s">
        <v>159</v>
      </c>
    </row>
    <row r="357" spans="1:65" s="12" customFormat="1" ht="22.8" customHeight="1">
      <c r="B357" s="155"/>
      <c r="D357" s="156" t="s">
        <v>82</v>
      </c>
      <c r="E357" s="166" t="s">
        <v>303</v>
      </c>
      <c r="F357" s="166" t="s">
        <v>304</v>
      </c>
      <c r="I357" s="158"/>
      <c r="J357" s="167">
        <f>BK357</f>
        <v>0</v>
      </c>
      <c r="L357" s="155"/>
      <c r="M357" s="160"/>
      <c r="N357" s="161"/>
      <c r="O357" s="161"/>
      <c r="P357" s="162">
        <f>SUM(P358:P362)</f>
        <v>0</v>
      </c>
      <c r="Q357" s="161"/>
      <c r="R357" s="162">
        <f>SUM(R358:R362)</f>
        <v>0</v>
      </c>
      <c r="S357" s="161"/>
      <c r="T357" s="163">
        <f>SUM(T358:T362)</f>
        <v>0</v>
      </c>
      <c r="AR357" s="156" t="s">
        <v>91</v>
      </c>
      <c r="AT357" s="164" t="s">
        <v>82</v>
      </c>
      <c r="AU357" s="164" t="s">
        <v>91</v>
      </c>
      <c r="AY357" s="156" t="s">
        <v>159</v>
      </c>
      <c r="BK357" s="165">
        <f>SUM(BK358:BK362)</f>
        <v>0</v>
      </c>
    </row>
    <row r="358" spans="1:65" s="2" customFormat="1" ht="19.8" customHeight="1">
      <c r="A358" s="34"/>
      <c r="B358" s="168"/>
      <c r="C358" s="169" t="s">
        <v>554</v>
      </c>
      <c r="D358" s="169" t="s">
        <v>161</v>
      </c>
      <c r="E358" s="170" t="s">
        <v>1117</v>
      </c>
      <c r="F358" s="171" t="s">
        <v>1118</v>
      </c>
      <c r="G358" s="172" t="s">
        <v>308</v>
      </c>
      <c r="H358" s="173">
        <v>0.80100000000000005</v>
      </c>
      <c r="I358" s="174"/>
      <c r="J358" s="175">
        <f>ROUND(I358*H358,2)</f>
        <v>0</v>
      </c>
      <c r="K358" s="176"/>
      <c r="L358" s="35"/>
      <c r="M358" s="177" t="s">
        <v>1</v>
      </c>
      <c r="N358" s="178" t="s">
        <v>48</v>
      </c>
      <c r="O358" s="60"/>
      <c r="P358" s="179">
        <f>O358*H358</f>
        <v>0</v>
      </c>
      <c r="Q358" s="179">
        <v>0</v>
      </c>
      <c r="R358" s="179">
        <f>Q358*H358</f>
        <v>0</v>
      </c>
      <c r="S358" s="179">
        <v>0</v>
      </c>
      <c r="T358" s="18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1" t="s">
        <v>165</v>
      </c>
      <c r="AT358" s="181" t="s">
        <v>161</v>
      </c>
      <c r="AU358" s="181" t="s">
        <v>93</v>
      </c>
      <c r="AY358" s="18" t="s">
        <v>159</v>
      </c>
      <c r="BE358" s="182">
        <f>IF(N358="základní",J358,0)</f>
        <v>0</v>
      </c>
      <c r="BF358" s="182">
        <f>IF(N358="snížená",J358,0)</f>
        <v>0</v>
      </c>
      <c r="BG358" s="182">
        <f>IF(N358="zákl. přenesená",J358,0)</f>
        <v>0</v>
      </c>
      <c r="BH358" s="182">
        <f>IF(N358="sníž. přenesená",J358,0)</f>
        <v>0</v>
      </c>
      <c r="BI358" s="182">
        <f>IF(N358="nulová",J358,0)</f>
        <v>0</v>
      </c>
      <c r="BJ358" s="18" t="s">
        <v>91</v>
      </c>
      <c r="BK358" s="182">
        <f>ROUND(I358*H358,2)</f>
        <v>0</v>
      </c>
      <c r="BL358" s="18" t="s">
        <v>165</v>
      </c>
      <c r="BM358" s="181" t="s">
        <v>2279</v>
      </c>
    </row>
    <row r="359" spans="1:65" s="2" customFormat="1" ht="19.8" customHeight="1">
      <c r="A359" s="34"/>
      <c r="B359" s="168"/>
      <c r="C359" s="169" t="s">
        <v>556</v>
      </c>
      <c r="D359" s="169" t="s">
        <v>161</v>
      </c>
      <c r="E359" s="170" t="s">
        <v>1121</v>
      </c>
      <c r="F359" s="171" t="s">
        <v>1122</v>
      </c>
      <c r="G359" s="172" t="s">
        <v>308</v>
      </c>
      <c r="H359" s="173">
        <v>11.214</v>
      </c>
      <c r="I359" s="174"/>
      <c r="J359" s="175">
        <f>ROUND(I359*H359,2)</f>
        <v>0</v>
      </c>
      <c r="K359" s="176"/>
      <c r="L359" s="35"/>
      <c r="M359" s="177" t="s">
        <v>1</v>
      </c>
      <c r="N359" s="178" t="s">
        <v>48</v>
      </c>
      <c r="O359" s="60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1" t="s">
        <v>165</v>
      </c>
      <c r="AT359" s="181" t="s">
        <v>161</v>
      </c>
      <c r="AU359" s="181" t="s">
        <v>93</v>
      </c>
      <c r="AY359" s="18" t="s">
        <v>159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8" t="s">
        <v>91</v>
      </c>
      <c r="BK359" s="182">
        <f>ROUND(I359*H359,2)</f>
        <v>0</v>
      </c>
      <c r="BL359" s="18" t="s">
        <v>165</v>
      </c>
      <c r="BM359" s="181" t="s">
        <v>2280</v>
      </c>
    </row>
    <row r="360" spans="1:65" s="14" customFormat="1">
      <c r="B360" s="191"/>
      <c r="D360" s="184" t="s">
        <v>167</v>
      </c>
      <c r="F360" s="193" t="s">
        <v>2281</v>
      </c>
      <c r="H360" s="194">
        <v>11.214</v>
      </c>
      <c r="I360" s="195"/>
      <c r="L360" s="191"/>
      <c r="M360" s="196"/>
      <c r="N360" s="197"/>
      <c r="O360" s="197"/>
      <c r="P360" s="197"/>
      <c r="Q360" s="197"/>
      <c r="R360" s="197"/>
      <c r="S360" s="197"/>
      <c r="T360" s="198"/>
      <c r="AT360" s="192" t="s">
        <v>167</v>
      </c>
      <c r="AU360" s="192" t="s">
        <v>93</v>
      </c>
      <c r="AV360" s="14" t="s">
        <v>93</v>
      </c>
      <c r="AW360" s="14" t="s">
        <v>3</v>
      </c>
      <c r="AX360" s="14" t="s">
        <v>91</v>
      </c>
      <c r="AY360" s="192" t="s">
        <v>159</v>
      </c>
    </row>
    <row r="361" spans="1:65" s="2" customFormat="1" ht="30" customHeight="1">
      <c r="A361" s="34"/>
      <c r="B361" s="168"/>
      <c r="C361" s="169" t="s">
        <v>562</v>
      </c>
      <c r="D361" s="169" t="s">
        <v>161</v>
      </c>
      <c r="E361" s="170" t="s">
        <v>2282</v>
      </c>
      <c r="F361" s="171" t="s">
        <v>544</v>
      </c>
      <c r="G361" s="172" t="s">
        <v>308</v>
      </c>
      <c r="H361" s="173">
        <v>0.46700000000000003</v>
      </c>
      <c r="I361" s="174"/>
      <c r="J361" s="175">
        <f>ROUND(I361*H361,2)</f>
        <v>0</v>
      </c>
      <c r="K361" s="176"/>
      <c r="L361" s="35"/>
      <c r="M361" s="177" t="s">
        <v>1</v>
      </c>
      <c r="N361" s="178" t="s">
        <v>48</v>
      </c>
      <c r="O361" s="60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1" t="s">
        <v>165</v>
      </c>
      <c r="AT361" s="181" t="s">
        <v>161</v>
      </c>
      <c r="AU361" s="181" t="s">
        <v>93</v>
      </c>
      <c r="AY361" s="18" t="s">
        <v>159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18" t="s">
        <v>91</v>
      </c>
      <c r="BK361" s="182">
        <f>ROUND(I361*H361,2)</f>
        <v>0</v>
      </c>
      <c r="BL361" s="18" t="s">
        <v>165</v>
      </c>
      <c r="BM361" s="181" t="s">
        <v>2283</v>
      </c>
    </row>
    <row r="362" spans="1:65" s="2" customFormat="1" ht="30" customHeight="1">
      <c r="A362" s="34"/>
      <c r="B362" s="168"/>
      <c r="C362" s="169" t="s">
        <v>567</v>
      </c>
      <c r="D362" s="169" t="s">
        <v>161</v>
      </c>
      <c r="E362" s="170" t="s">
        <v>324</v>
      </c>
      <c r="F362" s="171" t="s">
        <v>325</v>
      </c>
      <c r="G362" s="172" t="s">
        <v>308</v>
      </c>
      <c r="H362" s="173">
        <v>0.33400000000000002</v>
      </c>
      <c r="I362" s="174"/>
      <c r="J362" s="175">
        <f>ROUND(I362*H362,2)</f>
        <v>0</v>
      </c>
      <c r="K362" s="176"/>
      <c r="L362" s="35"/>
      <c r="M362" s="177" t="s">
        <v>1</v>
      </c>
      <c r="N362" s="178" t="s">
        <v>48</v>
      </c>
      <c r="O362" s="60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1" t="s">
        <v>165</v>
      </c>
      <c r="AT362" s="181" t="s">
        <v>161</v>
      </c>
      <c r="AU362" s="181" t="s">
        <v>93</v>
      </c>
      <c r="AY362" s="18" t="s">
        <v>159</v>
      </c>
      <c r="BE362" s="182">
        <f>IF(N362="základní",J362,0)</f>
        <v>0</v>
      </c>
      <c r="BF362" s="182">
        <f>IF(N362="snížená",J362,0)</f>
        <v>0</v>
      </c>
      <c r="BG362" s="182">
        <f>IF(N362="zákl. přenesená",J362,0)</f>
        <v>0</v>
      </c>
      <c r="BH362" s="182">
        <f>IF(N362="sníž. přenesená",J362,0)</f>
        <v>0</v>
      </c>
      <c r="BI362" s="182">
        <f>IF(N362="nulová",J362,0)</f>
        <v>0</v>
      </c>
      <c r="BJ362" s="18" t="s">
        <v>91</v>
      </c>
      <c r="BK362" s="182">
        <f>ROUND(I362*H362,2)</f>
        <v>0</v>
      </c>
      <c r="BL362" s="18" t="s">
        <v>165</v>
      </c>
      <c r="BM362" s="181" t="s">
        <v>2284</v>
      </c>
    </row>
    <row r="363" spans="1:65" s="12" customFormat="1" ht="22.8" customHeight="1">
      <c r="B363" s="155"/>
      <c r="D363" s="156" t="s">
        <v>82</v>
      </c>
      <c r="E363" s="166" t="s">
        <v>327</v>
      </c>
      <c r="F363" s="166" t="s">
        <v>328</v>
      </c>
      <c r="I363" s="158"/>
      <c r="J363" s="167">
        <f>BK363</f>
        <v>0</v>
      </c>
      <c r="L363" s="155"/>
      <c r="M363" s="160"/>
      <c r="N363" s="161"/>
      <c r="O363" s="161"/>
      <c r="P363" s="162">
        <f>P364</f>
        <v>0</v>
      </c>
      <c r="Q363" s="161"/>
      <c r="R363" s="162">
        <f>R364</f>
        <v>0</v>
      </c>
      <c r="S363" s="161"/>
      <c r="T363" s="163">
        <f>T364</f>
        <v>0</v>
      </c>
      <c r="AR363" s="156" t="s">
        <v>91</v>
      </c>
      <c r="AT363" s="164" t="s">
        <v>82</v>
      </c>
      <c r="AU363" s="164" t="s">
        <v>91</v>
      </c>
      <c r="AY363" s="156" t="s">
        <v>159</v>
      </c>
      <c r="BK363" s="165">
        <f>BK364</f>
        <v>0</v>
      </c>
    </row>
    <row r="364" spans="1:65" s="2" customFormat="1" ht="19.8" customHeight="1">
      <c r="A364" s="34"/>
      <c r="B364" s="168"/>
      <c r="C364" s="169" t="s">
        <v>572</v>
      </c>
      <c r="D364" s="169" t="s">
        <v>161</v>
      </c>
      <c r="E364" s="170" t="s">
        <v>2285</v>
      </c>
      <c r="F364" s="171" t="s">
        <v>2286</v>
      </c>
      <c r="G364" s="172" t="s">
        <v>308</v>
      </c>
      <c r="H364" s="173">
        <v>2.7349999999999999</v>
      </c>
      <c r="I364" s="174"/>
      <c r="J364" s="175">
        <f>ROUND(I364*H364,2)</f>
        <v>0</v>
      </c>
      <c r="K364" s="176"/>
      <c r="L364" s="35"/>
      <c r="M364" s="177" t="s">
        <v>1</v>
      </c>
      <c r="N364" s="178" t="s">
        <v>48</v>
      </c>
      <c r="O364" s="60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1" t="s">
        <v>165</v>
      </c>
      <c r="AT364" s="181" t="s">
        <v>161</v>
      </c>
      <c r="AU364" s="181" t="s">
        <v>93</v>
      </c>
      <c r="AY364" s="18" t="s">
        <v>159</v>
      </c>
      <c r="BE364" s="182">
        <f>IF(N364="základní",J364,0)</f>
        <v>0</v>
      </c>
      <c r="BF364" s="182">
        <f>IF(N364="snížená",J364,0)</f>
        <v>0</v>
      </c>
      <c r="BG364" s="182">
        <f>IF(N364="zákl. přenesená",J364,0)</f>
        <v>0</v>
      </c>
      <c r="BH364" s="182">
        <f>IF(N364="sníž. přenesená",J364,0)</f>
        <v>0</v>
      </c>
      <c r="BI364" s="182">
        <f>IF(N364="nulová",J364,0)</f>
        <v>0</v>
      </c>
      <c r="BJ364" s="18" t="s">
        <v>91</v>
      </c>
      <c r="BK364" s="182">
        <f>ROUND(I364*H364,2)</f>
        <v>0</v>
      </c>
      <c r="BL364" s="18" t="s">
        <v>165</v>
      </c>
      <c r="BM364" s="181" t="s">
        <v>2287</v>
      </c>
    </row>
    <row r="365" spans="1:65" s="12" customFormat="1" ht="25.95" customHeight="1">
      <c r="B365" s="155"/>
      <c r="D365" s="156" t="s">
        <v>82</v>
      </c>
      <c r="E365" s="157" t="s">
        <v>558</v>
      </c>
      <c r="F365" s="157" t="s">
        <v>559</v>
      </c>
      <c r="I365" s="158"/>
      <c r="J365" s="159">
        <f>BK365</f>
        <v>0</v>
      </c>
      <c r="L365" s="155"/>
      <c r="M365" s="160"/>
      <c r="N365" s="161"/>
      <c r="O365" s="161"/>
      <c r="P365" s="162">
        <f>P366</f>
        <v>0</v>
      </c>
      <c r="Q365" s="161"/>
      <c r="R365" s="162">
        <f>R366</f>
        <v>2.6519999999999998E-2</v>
      </c>
      <c r="S365" s="161"/>
      <c r="T365" s="163">
        <f>T366</f>
        <v>0</v>
      </c>
      <c r="AR365" s="156" t="s">
        <v>93</v>
      </c>
      <c r="AT365" s="164" t="s">
        <v>82</v>
      </c>
      <c r="AU365" s="164" t="s">
        <v>83</v>
      </c>
      <c r="AY365" s="156" t="s">
        <v>159</v>
      </c>
      <c r="BK365" s="165">
        <f>BK366</f>
        <v>0</v>
      </c>
    </row>
    <row r="366" spans="1:65" s="12" customFormat="1" ht="22.8" customHeight="1">
      <c r="B366" s="155"/>
      <c r="D366" s="156" t="s">
        <v>82</v>
      </c>
      <c r="E366" s="166" t="s">
        <v>1331</v>
      </c>
      <c r="F366" s="166" t="s">
        <v>1332</v>
      </c>
      <c r="I366" s="158"/>
      <c r="J366" s="167">
        <f>BK366</f>
        <v>0</v>
      </c>
      <c r="L366" s="155"/>
      <c r="M366" s="160"/>
      <c r="N366" s="161"/>
      <c r="O366" s="161"/>
      <c r="P366" s="162">
        <f>P367</f>
        <v>0</v>
      </c>
      <c r="Q366" s="161"/>
      <c r="R366" s="162">
        <f>R367</f>
        <v>2.6519999999999998E-2</v>
      </c>
      <c r="S366" s="161"/>
      <c r="T366" s="163">
        <f>T367</f>
        <v>0</v>
      </c>
      <c r="AR366" s="156" t="s">
        <v>93</v>
      </c>
      <c r="AT366" s="164" t="s">
        <v>82</v>
      </c>
      <c r="AU366" s="164" t="s">
        <v>91</v>
      </c>
      <c r="AY366" s="156" t="s">
        <v>159</v>
      </c>
      <c r="BK366" s="165">
        <f>BK367</f>
        <v>0</v>
      </c>
    </row>
    <row r="367" spans="1:65" s="2" customFormat="1" ht="14.4" customHeight="1">
      <c r="A367" s="34"/>
      <c r="B367" s="168"/>
      <c r="C367" s="169" t="s">
        <v>576</v>
      </c>
      <c r="D367" s="169" t="s">
        <v>161</v>
      </c>
      <c r="E367" s="170" t="s">
        <v>2288</v>
      </c>
      <c r="F367" s="171" t="s">
        <v>2289</v>
      </c>
      <c r="G367" s="172" t="s">
        <v>295</v>
      </c>
      <c r="H367" s="173">
        <v>1</v>
      </c>
      <c r="I367" s="174"/>
      <c r="J367" s="175">
        <f>ROUND(I367*H367,2)</f>
        <v>0</v>
      </c>
      <c r="K367" s="176"/>
      <c r="L367" s="35"/>
      <c r="M367" s="221" t="s">
        <v>1</v>
      </c>
      <c r="N367" s="222" t="s">
        <v>48</v>
      </c>
      <c r="O367" s="223"/>
      <c r="P367" s="224">
        <f>O367*H367</f>
        <v>0</v>
      </c>
      <c r="Q367" s="224">
        <v>2.6519999999999998E-2</v>
      </c>
      <c r="R367" s="224">
        <f>Q367*H367</f>
        <v>2.6519999999999998E-2</v>
      </c>
      <c r="S367" s="224">
        <v>0</v>
      </c>
      <c r="T367" s="225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1" t="s">
        <v>247</v>
      </c>
      <c r="AT367" s="181" t="s">
        <v>161</v>
      </c>
      <c r="AU367" s="181" t="s">
        <v>93</v>
      </c>
      <c r="AY367" s="18" t="s">
        <v>159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18" t="s">
        <v>91</v>
      </c>
      <c r="BK367" s="182">
        <f>ROUND(I367*H367,2)</f>
        <v>0</v>
      </c>
      <c r="BL367" s="18" t="s">
        <v>247</v>
      </c>
      <c r="BM367" s="181" t="s">
        <v>2290</v>
      </c>
    </row>
    <row r="368" spans="1:65" s="2" customFormat="1" ht="6.9" customHeight="1">
      <c r="A368" s="34"/>
      <c r="B368" s="49"/>
      <c r="C368" s="50"/>
      <c r="D368" s="50"/>
      <c r="E368" s="50"/>
      <c r="F368" s="50"/>
      <c r="G368" s="50"/>
      <c r="H368" s="50"/>
      <c r="I368" s="127"/>
      <c r="J368" s="50"/>
      <c r="K368" s="50"/>
      <c r="L368" s="35"/>
      <c r="M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</row>
  </sheetData>
  <autoFilter ref="C129:K367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28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125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2" customFormat="1" ht="12" hidden="1" customHeight="1">
      <c r="A8" s="34"/>
      <c r="B8" s="35"/>
      <c r="C8" s="34"/>
      <c r="D8" s="28" t="s">
        <v>127</v>
      </c>
      <c r="E8" s="34"/>
      <c r="F8" s="34"/>
      <c r="G8" s="34"/>
      <c r="H8" s="34"/>
      <c r="I8" s="103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5"/>
      <c r="C9" s="34"/>
      <c r="D9" s="34"/>
      <c r="E9" s="285" t="s">
        <v>2291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idden="1">
      <c r="A10" s="34"/>
      <c r="B10" s="35"/>
      <c r="C10" s="34"/>
      <c r="D10" s="34"/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5"/>
      <c r="C11" s="34"/>
      <c r="D11" s="28" t="s">
        <v>18</v>
      </c>
      <c r="E11" s="34"/>
      <c r="F11" s="26" t="s">
        <v>1</v>
      </c>
      <c r="G11" s="34"/>
      <c r="H11" s="34"/>
      <c r="I11" s="104" t="s">
        <v>20</v>
      </c>
      <c r="J11" s="26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104" t="s">
        <v>24</v>
      </c>
      <c r="J12" s="57" t="str">
        <f>'Rekapitulace stavby'!AN8</f>
        <v>11. 2. 2020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5"/>
      <c r="C13" s="34"/>
      <c r="D13" s="34"/>
      <c r="E13" s="34"/>
      <c r="F13" s="34"/>
      <c r="G13" s="34"/>
      <c r="H13" s="34"/>
      <c r="I13" s="103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104" t="s">
        <v>31</v>
      </c>
      <c r="J14" s="26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5"/>
      <c r="C15" s="34"/>
      <c r="D15" s="34"/>
      <c r="E15" s="26" t="s">
        <v>32</v>
      </c>
      <c r="F15" s="34"/>
      <c r="G15" s="34"/>
      <c r="H15" s="34"/>
      <c r="I15" s="104" t="s">
        <v>33</v>
      </c>
      <c r="J15" s="26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5"/>
      <c r="C16" s="34"/>
      <c r="D16" s="34"/>
      <c r="E16" s="34"/>
      <c r="F16" s="34"/>
      <c r="G16" s="34"/>
      <c r="H16" s="34"/>
      <c r="I16" s="103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104" t="s">
        <v>31</v>
      </c>
      <c r="J17" s="29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5"/>
      <c r="C18" s="34"/>
      <c r="D18" s="34"/>
      <c r="E18" s="295" t="str">
        <f>'Rekapitulace stavby'!E14</f>
        <v>Vyplň údaj</v>
      </c>
      <c r="F18" s="276"/>
      <c r="G18" s="276"/>
      <c r="H18" s="276"/>
      <c r="I18" s="104" t="s">
        <v>33</v>
      </c>
      <c r="J18" s="29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5"/>
      <c r="C19" s="34"/>
      <c r="D19" s="34"/>
      <c r="E19" s="34"/>
      <c r="F19" s="34"/>
      <c r="G19" s="34"/>
      <c r="H19" s="34"/>
      <c r="I19" s="103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104" t="s">
        <v>31</v>
      </c>
      <c r="J20" s="26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104" t="s">
        <v>33</v>
      </c>
      <c r="J21" s="26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5"/>
      <c r="C22" s="34"/>
      <c r="D22" s="34"/>
      <c r="E22" s="34"/>
      <c r="F22" s="34"/>
      <c r="G22" s="34"/>
      <c r="H22" s="34"/>
      <c r="I22" s="103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104" t="s">
        <v>31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5"/>
      <c r="C24" s="34"/>
      <c r="D24" s="34"/>
      <c r="E24" s="26" t="s">
        <v>40</v>
      </c>
      <c r="F24" s="34"/>
      <c r="G24" s="34"/>
      <c r="H24" s="34"/>
      <c r="I24" s="104" t="s">
        <v>33</v>
      </c>
      <c r="J24" s="26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5"/>
      <c r="C25" s="34"/>
      <c r="D25" s="34"/>
      <c r="E25" s="34"/>
      <c r="F25" s="34"/>
      <c r="G25" s="34"/>
      <c r="H25" s="34"/>
      <c r="I25" s="103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103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hidden="1" customHeight="1">
      <c r="A27" s="105"/>
      <c r="B27" s="106"/>
      <c r="C27" s="105"/>
      <c r="D27" s="105"/>
      <c r="E27" s="280" t="s">
        <v>1</v>
      </c>
      <c r="F27" s="280"/>
      <c r="G27" s="280"/>
      <c r="H27" s="280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" hidden="1" customHeight="1">
      <c r="A28" s="34"/>
      <c r="B28" s="35"/>
      <c r="C28" s="34"/>
      <c r="D28" s="34"/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5"/>
      <c r="C29" s="34"/>
      <c r="D29" s="68"/>
      <c r="E29" s="68"/>
      <c r="F29" s="68"/>
      <c r="G29" s="68"/>
      <c r="H29" s="68"/>
      <c r="I29" s="109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5"/>
      <c r="C30" s="34"/>
      <c r="D30" s="110" t="s">
        <v>43</v>
      </c>
      <c r="E30" s="34"/>
      <c r="F30" s="34"/>
      <c r="G30" s="34"/>
      <c r="H30" s="34"/>
      <c r="I30" s="103"/>
      <c r="J30" s="73">
        <f>ROUND(J119, 2)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111" t="s">
        <v>44</v>
      </c>
      <c r="J32" s="38" t="s">
        <v>46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5"/>
      <c r="C33" s="34"/>
      <c r="D33" s="112" t="s">
        <v>47</v>
      </c>
      <c r="E33" s="28" t="s">
        <v>48</v>
      </c>
      <c r="F33" s="113">
        <f>ROUND((SUM(BE119:BE227)),  2)</f>
        <v>0</v>
      </c>
      <c r="G33" s="34"/>
      <c r="H33" s="34"/>
      <c r="I33" s="114">
        <v>0.21</v>
      </c>
      <c r="J33" s="113">
        <f>ROUND(((SUM(BE119:BE227))*I33),  2)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28" t="s">
        <v>49</v>
      </c>
      <c r="F34" s="113">
        <f>ROUND((SUM(BF119:BF227)),  2)</f>
        <v>0</v>
      </c>
      <c r="G34" s="34"/>
      <c r="H34" s="34"/>
      <c r="I34" s="114">
        <v>0.15</v>
      </c>
      <c r="J34" s="113">
        <f>ROUND(((SUM(BF119:BF227))*I34),  2)</f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113">
        <f>ROUND((SUM(BG119:BG227)),  2)</f>
        <v>0</v>
      </c>
      <c r="G35" s="34"/>
      <c r="H35" s="34"/>
      <c r="I35" s="114">
        <v>0.21</v>
      </c>
      <c r="J35" s="113">
        <f>0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113">
        <f>ROUND((SUM(BH119:BH227)),  2)</f>
        <v>0</v>
      </c>
      <c r="G36" s="34"/>
      <c r="H36" s="34"/>
      <c r="I36" s="114">
        <v>0.15</v>
      </c>
      <c r="J36" s="113">
        <f>0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113">
        <f>ROUND((SUM(BI119:BI227)),  2)</f>
        <v>0</v>
      </c>
      <c r="G37" s="34"/>
      <c r="H37" s="34"/>
      <c r="I37" s="114">
        <v>0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5"/>
      <c r="C38" s="34"/>
      <c r="D38" s="34"/>
      <c r="E38" s="34"/>
      <c r="F38" s="34"/>
      <c r="G38" s="34"/>
      <c r="H38" s="34"/>
      <c r="I38" s="103"/>
      <c r="J38" s="34"/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5"/>
      <c r="C39" s="115"/>
      <c r="D39" s="116" t="s">
        <v>53</v>
      </c>
      <c r="E39" s="62"/>
      <c r="F39" s="62"/>
      <c r="G39" s="117" t="s">
        <v>54</v>
      </c>
      <c r="H39" s="118" t="s">
        <v>55</v>
      </c>
      <c r="I39" s="119"/>
      <c r="J39" s="120">
        <f>SUM(J30:J37)</f>
        <v>0</v>
      </c>
      <c r="K39" s="121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1"/>
      <c r="I41" s="100"/>
      <c r="L41" s="21"/>
    </row>
    <row r="42" spans="1:31" s="1" customFormat="1" ht="14.4" hidden="1" customHeight="1">
      <c r="B42" s="21"/>
      <c r="I42" s="100"/>
      <c r="L42" s="21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47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8" t="s">
        <v>127</v>
      </c>
      <c r="D86" s="34"/>
      <c r="E86" s="34"/>
      <c r="F86" s="34"/>
      <c r="G86" s="34"/>
      <c r="H86" s="34"/>
      <c r="I86" s="103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" customHeight="1">
      <c r="A87" s="34"/>
      <c r="B87" s="35"/>
      <c r="C87" s="34"/>
      <c r="D87" s="34"/>
      <c r="E87" s="285" t="str">
        <f>E9</f>
        <v>VON - Vedlejší a ostatní rozpočtové náklady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8" t="s">
        <v>22</v>
      </c>
      <c r="D89" s="34"/>
      <c r="E89" s="34"/>
      <c r="F89" s="26" t="str">
        <f>F12</f>
        <v>Ostrava</v>
      </c>
      <c r="G89" s="34"/>
      <c r="H89" s="34"/>
      <c r="I89" s="104" t="s">
        <v>24</v>
      </c>
      <c r="J89" s="57" t="str">
        <f>IF(J12="","",J12)</f>
        <v>11. 2. 2020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6.4" customHeight="1">
      <c r="A91" s="34"/>
      <c r="B91" s="35"/>
      <c r="C91" s="28" t="s">
        <v>30</v>
      </c>
      <c r="D91" s="34"/>
      <c r="E91" s="34"/>
      <c r="F91" s="26" t="str">
        <f>E15</f>
        <v>SMO městský obvod Ostrava - Jih</v>
      </c>
      <c r="G91" s="34"/>
      <c r="H91" s="34"/>
      <c r="I91" s="104" t="s">
        <v>36</v>
      </c>
      <c r="J91" s="32" t="str">
        <f>E21</f>
        <v>PROJEKT 2010,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8" t="s">
        <v>34</v>
      </c>
      <c r="D92" s="34"/>
      <c r="E92" s="34"/>
      <c r="F92" s="26" t="str">
        <f>IF(E18="","",E18)</f>
        <v>Vyplň údaj</v>
      </c>
      <c r="G92" s="34"/>
      <c r="H92" s="34"/>
      <c r="I92" s="104" t="s">
        <v>39</v>
      </c>
      <c r="J92" s="32" t="str">
        <f>E24</f>
        <v>M. Morská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4"/>
      <c r="D93" s="34"/>
      <c r="E93" s="34"/>
      <c r="F93" s="34"/>
      <c r="G93" s="34"/>
      <c r="H93" s="34"/>
      <c r="I93" s="103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29" t="s">
        <v>131</v>
      </c>
      <c r="D94" s="115"/>
      <c r="E94" s="115"/>
      <c r="F94" s="115"/>
      <c r="G94" s="115"/>
      <c r="H94" s="115"/>
      <c r="I94" s="130"/>
      <c r="J94" s="131" t="s">
        <v>132</v>
      </c>
      <c r="K94" s="11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32" t="s">
        <v>133</v>
      </c>
      <c r="D96" s="34"/>
      <c r="E96" s="34"/>
      <c r="F96" s="34"/>
      <c r="G96" s="34"/>
      <c r="H96" s="34"/>
      <c r="I96" s="103"/>
      <c r="J96" s="73">
        <f>J119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8" t="s">
        <v>134</v>
      </c>
    </row>
    <row r="97" spans="1:31" s="9" customFormat="1" ht="24.9" customHeight="1">
      <c r="B97" s="133"/>
      <c r="D97" s="134" t="s">
        <v>2292</v>
      </c>
      <c r="E97" s="135"/>
      <c r="F97" s="135"/>
      <c r="G97" s="135"/>
      <c r="H97" s="135"/>
      <c r="I97" s="136"/>
      <c r="J97" s="137">
        <f>J120</f>
        <v>0</v>
      </c>
      <c r="L97" s="133"/>
    </row>
    <row r="98" spans="1:31" s="10" customFormat="1" ht="19.95" customHeight="1">
      <c r="B98" s="138"/>
      <c r="D98" s="139" t="s">
        <v>2293</v>
      </c>
      <c r="E98" s="140"/>
      <c r="F98" s="140"/>
      <c r="G98" s="140"/>
      <c r="H98" s="140"/>
      <c r="I98" s="141"/>
      <c r="J98" s="142">
        <f>J121</f>
        <v>0</v>
      </c>
      <c r="L98" s="138"/>
    </row>
    <row r="99" spans="1:31" s="10" customFormat="1" ht="19.95" customHeight="1">
      <c r="B99" s="138"/>
      <c r="D99" s="139" t="s">
        <v>2294</v>
      </c>
      <c r="E99" s="140"/>
      <c r="F99" s="140"/>
      <c r="G99" s="140"/>
      <c r="H99" s="140"/>
      <c r="I99" s="141"/>
      <c r="J99" s="142">
        <f>J174</f>
        <v>0</v>
      </c>
      <c r="L99" s="138"/>
    </row>
    <row r="100" spans="1:31" s="2" customFormat="1" ht="21.75" customHeight="1">
      <c r="A100" s="34"/>
      <c r="B100" s="35"/>
      <c r="C100" s="34"/>
      <c r="D100" s="34"/>
      <c r="E100" s="34"/>
      <c r="F100" s="34"/>
      <c r="G100" s="34"/>
      <c r="H100" s="34"/>
      <c r="I100" s="103"/>
      <c r="J100" s="34"/>
      <c r="K100" s="34"/>
      <c r="L100" s="4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" customHeight="1">
      <c r="A101" s="34"/>
      <c r="B101" s="49"/>
      <c r="C101" s="50"/>
      <c r="D101" s="50"/>
      <c r="E101" s="50"/>
      <c r="F101" s="50"/>
      <c r="G101" s="50"/>
      <c r="H101" s="50"/>
      <c r="I101" s="127"/>
      <c r="J101" s="50"/>
      <c r="K101" s="50"/>
      <c r="L101" s="4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" customHeight="1">
      <c r="A105" s="34"/>
      <c r="B105" s="51"/>
      <c r="C105" s="52"/>
      <c r="D105" s="52"/>
      <c r="E105" s="52"/>
      <c r="F105" s="52"/>
      <c r="G105" s="52"/>
      <c r="H105" s="52"/>
      <c r="I105" s="128"/>
      <c r="J105" s="52"/>
      <c r="K105" s="52"/>
      <c r="L105" s="4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" customHeight="1">
      <c r="A106" s="34"/>
      <c r="B106" s="35"/>
      <c r="C106" s="22" t="s">
        <v>144</v>
      </c>
      <c r="D106" s="34"/>
      <c r="E106" s="34"/>
      <c r="F106" s="34"/>
      <c r="G106" s="34"/>
      <c r="H106" s="34"/>
      <c r="I106" s="103"/>
      <c r="J106" s="34"/>
      <c r="K106" s="34"/>
      <c r="L106" s="4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" customHeight="1">
      <c r="A107" s="34"/>
      <c r="B107" s="35"/>
      <c r="C107" s="34"/>
      <c r="D107" s="34"/>
      <c r="E107" s="34"/>
      <c r="F107" s="34"/>
      <c r="G107" s="34"/>
      <c r="H107" s="34"/>
      <c r="I107" s="103"/>
      <c r="J107" s="34"/>
      <c r="K107" s="34"/>
      <c r="L107" s="4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103"/>
      <c r="J108" s="34"/>
      <c r="K108" s="34"/>
      <c r="L108" s="4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" customHeight="1">
      <c r="A109" s="34"/>
      <c r="B109" s="35"/>
      <c r="C109" s="34"/>
      <c r="D109" s="34"/>
      <c r="E109" s="293" t="str">
        <f>E7</f>
        <v>Rekonstrukce podchodu pod ul. Horní, náměstí Ostrava - Jih, revize c</v>
      </c>
      <c r="F109" s="294"/>
      <c r="G109" s="294"/>
      <c r="H109" s="294"/>
      <c r="I109" s="103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8" t="s">
        <v>127</v>
      </c>
      <c r="D110" s="34"/>
      <c r="E110" s="34"/>
      <c r="F110" s="34"/>
      <c r="G110" s="34"/>
      <c r="H110" s="34"/>
      <c r="I110" s="103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4.4" customHeight="1">
      <c r="A111" s="34"/>
      <c r="B111" s="35"/>
      <c r="C111" s="34"/>
      <c r="D111" s="34"/>
      <c r="E111" s="285" t="str">
        <f>E9</f>
        <v>VON - Vedlejší a ostatní rozpočtové náklady</v>
      </c>
      <c r="F111" s="292"/>
      <c r="G111" s="292"/>
      <c r="H111" s="292"/>
      <c r="I111" s="103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" customHeight="1">
      <c r="A112" s="34"/>
      <c r="B112" s="35"/>
      <c r="C112" s="34"/>
      <c r="D112" s="34"/>
      <c r="E112" s="34"/>
      <c r="F112" s="34"/>
      <c r="G112" s="34"/>
      <c r="H112" s="34"/>
      <c r="I112" s="103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8" t="s">
        <v>22</v>
      </c>
      <c r="D113" s="34"/>
      <c r="E113" s="34"/>
      <c r="F113" s="26" t="str">
        <f>F12</f>
        <v>Ostrava</v>
      </c>
      <c r="G113" s="34"/>
      <c r="H113" s="34"/>
      <c r="I113" s="104" t="s">
        <v>24</v>
      </c>
      <c r="J113" s="57" t="str">
        <f>IF(J12="","",J12)</f>
        <v>11. 2. 2020</v>
      </c>
      <c r="K113" s="34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" customHeight="1">
      <c r="A114" s="34"/>
      <c r="B114" s="35"/>
      <c r="C114" s="34"/>
      <c r="D114" s="34"/>
      <c r="E114" s="34"/>
      <c r="F114" s="34"/>
      <c r="G114" s="34"/>
      <c r="H114" s="34"/>
      <c r="I114" s="103"/>
      <c r="J114" s="34"/>
      <c r="K114" s="34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6.4" customHeight="1">
      <c r="A115" s="34"/>
      <c r="B115" s="35"/>
      <c r="C115" s="28" t="s">
        <v>30</v>
      </c>
      <c r="D115" s="34"/>
      <c r="E115" s="34"/>
      <c r="F115" s="26" t="str">
        <f>E15</f>
        <v>SMO městský obvod Ostrava - Jih</v>
      </c>
      <c r="G115" s="34"/>
      <c r="H115" s="34"/>
      <c r="I115" s="104" t="s">
        <v>36</v>
      </c>
      <c r="J115" s="32" t="str">
        <f>E21</f>
        <v>PROJEKT 2010, s.r.o.</v>
      </c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6" customHeight="1">
      <c r="A116" s="34"/>
      <c r="B116" s="35"/>
      <c r="C116" s="28" t="s">
        <v>34</v>
      </c>
      <c r="D116" s="34"/>
      <c r="E116" s="34"/>
      <c r="F116" s="26" t="str">
        <f>IF(E18="","",E18)</f>
        <v>Vyplň údaj</v>
      </c>
      <c r="G116" s="34"/>
      <c r="H116" s="34"/>
      <c r="I116" s="104" t="s">
        <v>39</v>
      </c>
      <c r="J116" s="32" t="str">
        <f>E24</f>
        <v>M. Morská</v>
      </c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4"/>
      <c r="D117" s="34"/>
      <c r="E117" s="34"/>
      <c r="F117" s="34"/>
      <c r="G117" s="34"/>
      <c r="H117" s="3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43"/>
      <c r="B118" s="144"/>
      <c r="C118" s="145" t="s">
        <v>145</v>
      </c>
      <c r="D118" s="146" t="s">
        <v>68</v>
      </c>
      <c r="E118" s="146" t="s">
        <v>64</v>
      </c>
      <c r="F118" s="146" t="s">
        <v>65</v>
      </c>
      <c r="G118" s="146" t="s">
        <v>146</v>
      </c>
      <c r="H118" s="146" t="s">
        <v>147</v>
      </c>
      <c r="I118" s="147" t="s">
        <v>148</v>
      </c>
      <c r="J118" s="148" t="s">
        <v>132</v>
      </c>
      <c r="K118" s="149" t="s">
        <v>149</v>
      </c>
      <c r="L118" s="150"/>
      <c r="M118" s="64" t="s">
        <v>1</v>
      </c>
      <c r="N118" s="65" t="s">
        <v>47</v>
      </c>
      <c r="O118" s="65" t="s">
        <v>150</v>
      </c>
      <c r="P118" s="65" t="s">
        <v>151</v>
      </c>
      <c r="Q118" s="65" t="s">
        <v>152</v>
      </c>
      <c r="R118" s="65" t="s">
        <v>153</v>
      </c>
      <c r="S118" s="65" t="s">
        <v>154</v>
      </c>
      <c r="T118" s="66" t="s">
        <v>155</v>
      </c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</row>
    <row r="119" spans="1:65" s="2" customFormat="1" ht="22.8" customHeight="1">
      <c r="A119" s="34"/>
      <c r="B119" s="35"/>
      <c r="C119" s="71" t="s">
        <v>156</v>
      </c>
      <c r="D119" s="34"/>
      <c r="E119" s="34"/>
      <c r="F119" s="34"/>
      <c r="G119" s="34"/>
      <c r="H119" s="34"/>
      <c r="I119" s="103"/>
      <c r="J119" s="151">
        <f>BK119</f>
        <v>0</v>
      </c>
      <c r="K119" s="34"/>
      <c r="L119" s="35"/>
      <c r="M119" s="67"/>
      <c r="N119" s="58"/>
      <c r="O119" s="68"/>
      <c r="P119" s="152">
        <f>P120</f>
        <v>0</v>
      </c>
      <c r="Q119" s="68"/>
      <c r="R119" s="152">
        <f>R120</f>
        <v>0</v>
      </c>
      <c r="S119" s="68"/>
      <c r="T119" s="153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82</v>
      </c>
      <c r="AU119" s="18" t="s">
        <v>134</v>
      </c>
      <c r="BK119" s="154">
        <f>BK120</f>
        <v>0</v>
      </c>
    </row>
    <row r="120" spans="1:65" s="12" customFormat="1" ht="25.95" customHeight="1">
      <c r="B120" s="155"/>
      <c r="D120" s="156" t="s">
        <v>82</v>
      </c>
      <c r="E120" s="157" t="s">
        <v>2295</v>
      </c>
      <c r="F120" s="157" t="s">
        <v>124</v>
      </c>
      <c r="I120" s="158"/>
      <c r="J120" s="159">
        <f>BK120</f>
        <v>0</v>
      </c>
      <c r="L120" s="155"/>
      <c r="M120" s="160"/>
      <c r="N120" s="161"/>
      <c r="O120" s="161"/>
      <c r="P120" s="162">
        <f>P121+P174</f>
        <v>0</v>
      </c>
      <c r="Q120" s="161"/>
      <c r="R120" s="162">
        <f>R121+R174</f>
        <v>0</v>
      </c>
      <c r="S120" s="161"/>
      <c r="T120" s="163">
        <f>T121+T174</f>
        <v>0</v>
      </c>
      <c r="AR120" s="156" t="s">
        <v>185</v>
      </c>
      <c r="AT120" s="164" t="s">
        <v>82</v>
      </c>
      <c r="AU120" s="164" t="s">
        <v>83</v>
      </c>
      <c r="AY120" s="156" t="s">
        <v>159</v>
      </c>
      <c r="BK120" s="165">
        <f>BK121+BK174</f>
        <v>0</v>
      </c>
    </row>
    <row r="121" spans="1:65" s="12" customFormat="1" ht="22.8" customHeight="1">
      <c r="B121" s="155"/>
      <c r="D121" s="156" t="s">
        <v>82</v>
      </c>
      <c r="E121" s="166" t="s">
        <v>83</v>
      </c>
      <c r="F121" s="166" t="s">
        <v>2296</v>
      </c>
      <c r="I121" s="158"/>
      <c r="J121" s="167">
        <f>BK121</f>
        <v>0</v>
      </c>
      <c r="L121" s="155"/>
      <c r="M121" s="160"/>
      <c r="N121" s="161"/>
      <c r="O121" s="161"/>
      <c r="P121" s="162">
        <f>SUM(P122:P173)</f>
        <v>0</v>
      </c>
      <c r="Q121" s="161"/>
      <c r="R121" s="162">
        <f>SUM(R122:R173)</f>
        <v>0</v>
      </c>
      <c r="S121" s="161"/>
      <c r="T121" s="163">
        <f>SUM(T122:T173)</f>
        <v>0</v>
      </c>
      <c r="AR121" s="156" t="s">
        <v>185</v>
      </c>
      <c r="AT121" s="164" t="s">
        <v>82</v>
      </c>
      <c r="AU121" s="164" t="s">
        <v>91</v>
      </c>
      <c r="AY121" s="156" t="s">
        <v>159</v>
      </c>
      <c r="BK121" s="165">
        <f>SUM(BK122:BK173)</f>
        <v>0</v>
      </c>
    </row>
    <row r="122" spans="1:65" s="2" customFormat="1" ht="19.8" customHeight="1">
      <c r="A122" s="34"/>
      <c r="B122" s="168"/>
      <c r="C122" s="169" t="s">
        <v>91</v>
      </c>
      <c r="D122" s="169" t="s">
        <v>161</v>
      </c>
      <c r="E122" s="170" t="s">
        <v>2297</v>
      </c>
      <c r="F122" s="171" t="s">
        <v>2298</v>
      </c>
      <c r="G122" s="172" t="s">
        <v>630</v>
      </c>
      <c r="H122" s="173">
        <v>1</v>
      </c>
      <c r="I122" s="174"/>
      <c r="J122" s="175">
        <f>ROUND(I122*H122,2)</f>
        <v>0</v>
      </c>
      <c r="K122" s="176"/>
      <c r="L122" s="35"/>
      <c r="M122" s="177" t="s">
        <v>1</v>
      </c>
      <c r="N122" s="178" t="s">
        <v>48</v>
      </c>
      <c r="O122" s="60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165</v>
      </c>
      <c r="AT122" s="181" t="s">
        <v>161</v>
      </c>
      <c r="AU122" s="181" t="s">
        <v>93</v>
      </c>
      <c r="AY122" s="18" t="s">
        <v>159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91</v>
      </c>
      <c r="BK122" s="182">
        <f>ROUND(I122*H122,2)</f>
        <v>0</v>
      </c>
      <c r="BL122" s="18" t="s">
        <v>165</v>
      </c>
      <c r="BM122" s="181" t="s">
        <v>2299</v>
      </c>
    </row>
    <row r="123" spans="1:65" s="14" customFormat="1">
      <c r="B123" s="191"/>
      <c r="D123" s="184" t="s">
        <v>167</v>
      </c>
      <c r="E123" s="192" t="s">
        <v>1</v>
      </c>
      <c r="F123" s="193" t="s">
        <v>91</v>
      </c>
      <c r="H123" s="194">
        <v>1</v>
      </c>
      <c r="I123" s="195"/>
      <c r="L123" s="191"/>
      <c r="M123" s="196"/>
      <c r="N123" s="197"/>
      <c r="O123" s="197"/>
      <c r="P123" s="197"/>
      <c r="Q123" s="197"/>
      <c r="R123" s="197"/>
      <c r="S123" s="197"/>
      <c r="T123" s="198"/>
      <c r="AT123" s="192" t="s">
        <v>167</v>
      </c>
      <c r="AU123" s="192" t="s">
        <v>93</v>
      </c>
      <c r="AV123" s="14" t="s">
        <v>93</v>
      </c>
      <c r="AW123" s="14" t="s">
        <v>38</v>
      </c>
      <c r="AX123" s="14" t="s">
        <v>91</v>
      </c>
      <c r="AY123" s="192" t="s">
        <v>159</v>
      </c>
    </row>
    <row r="124" spans="1:65" s="13" customFormat="1">
      <c r="B124" s="183"/>
      <c r="D124" s="184" t="s">
        <v>167</v>
      </c>
      <c r="E124" s="185" t="s">
        <v>1</v>
      </c>
      <c r="F124" s="186" t="s">
        <v>242</v>
      </c>
      <c r="H124" s="185" t="s">
        <v>1</v>
      </c>
      <c r="I124" s="187"/>
      <c r="L124" s="183"/>
      <c r="M124" s="188"/>
      <c r="N124" s="189"/>
      <c r="O124" s="189"/>
      <c r="P124" s="189"/>
      <c r="Q124" s="189"/>
      <c r="R124" s="189"/>
      <c r="S124" s="189"/>
      <c r="T124" s="190"/>
      <c r="AT124" s="185" t="s">
        <v>167</v>
      </c>
      <c r="AU124" s="185" t="s">
        <v>93</v>
      </c>
      <c r="AV124" s="13" t="s">
        <v>91</v>
      </c>
      <c r="AW124" s="13" t="s">
        <v>38</v>
      </c>
      <c r="AX124" s="13" t="s">
        <v>83</v>
      </c>
      <c r="AY124" s="185" t="s">
        <v>159</v>
      </c>
    </row>
    <row r="125" spans="1:65" s="13" customFormat="1" ht="30.6">
      <c r="B125" s="183"/>
      <c r="D125" s="184" t="s">
        <v>167</v>
      </c>
      <c r="E125" s="185" t="s">
        <v>1</v>
      </c>
      <c r="F125" s="186" t="s">
        <v>2300</v>
      </c>
      <c r="H125" s="185" t="s">
        <v>1</v>
      </c>
      <c r="I125" s="187"/>
      <c r="L125" s="183"/>
      <c r="M125" s="188"/>
      <c r="N125" s="189"/>
      <c r="O125" s="189"/>
      <c r="P125" s="189"/>
      <c r="Q125" s="189"/>
      <c r="R125" s="189"/>
      <c r="S125" s="189"/>
      <c r="T125" s="190"/>
      <c r="AT125" s="185" t="s">
        <v>167</v>
      </c>
      <c r="AU125" s="185" t="s">
        <v>93</v>
      </c>
      <c r="AV125" s="13" t="s">
        <v>91</v>
      </c>
      <c r="AW125" s="13" t="s">
        <v>38</v>
      </c>
      <c r="AX125" s="13" t="s">
        <v>83</v>
      </c>
      <c r="AY125" s="185" t="s">
        <v>159</v>
      </c>
    </row>
    <row r="126" spans="1:65" s="13" customFormat="1" ht="30.6">
      <c r="B126" s="183"/>
      <c r="D126" s="184" t="s">
        <v>167</v>
      </c>
      <c r="E126" s="185" t="s">
        <v>1</v>
      </c>
      <c r="F126" s="186" t="s">
        <v>2301</v>
      </c>
      <c r="H126" s="185" t="s">
        <v>1</v>
      </c>
      <c r="I126" s="187"/>
      <c r="L126" s="183"/>
      <c r="M126" s="188"/>
      <c r="N126" s="189"/>
      <c r="O126" s="189"/>
      <c r="P126" s="189"/>
      <c r="Q126" s="189"/>
      <c r="R126" s="189"/>
      <c r="S126" s="189"/>
      <c r="T126" s="190"/>
      <c r="AT126" s="185" t="s">
        <v>167</v>
      </c>
      <c r="AU126" s="185" t="s">
        <v>93</v>
      </c>
      <c r="AV126" s="13" t="s">
        <v>91</v>
      </c>
      <c r="AW126" s="13" t="s">
        <v>38</v>
      </c>
      <c r="AX126" s="13" t="s">
        <v>83</v>
      </c>
      <c r="AY126" s="185" t="s">
        <v>159</v>
      </c>
    </row>
    <row r="127" spans="1:65" s="13" customFormat="1">
      <c r="B127" s="183"/>
      <c r="D127" s="184" t="s">
        <v>167</v>
      </c>
      <c r="E127" s="185" t="s">
        <v>1</v>
      </c>
      <c r="F127" s="186" t="s">
        <v>2302</v>
      </c>
      <c r="H127" s="185" t="s">
        <v>1</v>
      </c>
      <c r="I127" s="187"/>
      <c r="L127" s="183"/>
      <c r="M127" s="188"/>
      <c r="N127" s="189"/>
      <c r="O127" s="189"/>
      <c r="P127" s="189"/>
      <c r="Q127" s="189"/>
      <c r="R127" s="189"/>
      <c r="S127" s="189"/>
      <c r="T127" s="190"/>
      <c r="AT127" s="185" t="s">
        <v>167</v>
      </c>
      <c r="AU127" s="185" t="s">
        <v>93</v>
      </c>
      <c r="AV127" s="13" t="s">
        <v>91</v>
      </c>
      <c r="AW127" s="13" t="s">
        <v>38</v>
      </c>
      <c r="AX127" s="13" t="s">
        <v>83</v>
      </c>
      <c r="AY127" s="185" t="s">
        <v>159</v>
      </c>
    </row>
    <row r="128" spans="1:65" s="13" customFormat="1" ht="20.399999999999999">
      <c r="B128" s="183"/>
      <c r="D128" s="184" t="s">
        <v>167</v>
      </c>
      <c r="E128" s="185" t="s">
        <v>1</v>
      </c>
      <c r="F128" s="186" t="s">
        <v>2303</v>
      </c>
      <c r="H128" s="185" t="s">
        <v>1</v>
      </c>
      <c r="I128" s="187"/>
      <c r="L128" s="183"/>
      <c r="M128" s="188"/>
      <c r="N128" s="189"/>
      <c r="O128" s="189"/>
      <c r="P128" s="189"/>
      <c r="Q128" s="189"/>
      <c r="R128" s="189"/>
      <c r="S128" s="189"/>
      <c r="T128" s="190"/>
      <c r="AT128" s="185" t="s">
        <v>167</v>
      </c>
      <c r="AU128" s="185" t="s">
        <v>93</v>
      </c>
      <c r="AV128" s="13" t="s">
        <v>91</v>
      </c>
      <c r="AW128" s="13" t="s">
        <v>38</v>
      </c>
      <c r="AX128" s="13" t="s">
        <v>83</v>
      </c>
      <c r="AY128" s="185" t="s">
        <v>159</v>
      </c>
    </row>
    <row r="129" spans="1:65" s="13" customFormat="1" ht="20.399999999999999">
      <c r="B129" s="183"/>
      <c r="D129" s="184" t="s">
        <v>167</v>
      </c>
      <c r="E129" s="185" t="s">
        <v>1</v>
      </c>
      <c r="F129" s="186" t="s">
        <v>2304</v>
      </c>
      <c r="H129" s="185" t="s">
        <v>1</v>
      </c>
      <c r="I129" s="187"/>
      <c r="L129" s="183"/>
      <c r="M129" s="188"/>
      <c r="N129" s="189"/>
      <c r="O129" s="189"/>
      <c r="P129" s="189"/>
      <c r="Q129" s="189"/>
      <c r="R129" s="189"/>
      <c r="S129" s="189"/>
      <c r="T129" s="190"/>
      <c r="AT129" s="185" t="s">
        <v>167</v>
      </c>
      <c r="AU129" s="185" t="s">
        <v>93</v>
      </c>
      <c r="AV129" s="13" t="s">
        <v>91</v>
      </c>
      <c r="AW129" s="13" t="s">
        <v>38</v>
      </c>
      <c r="AX129" s="13" t="s">
        <v>83</v>
      </c>
      <c r="AY129" s="185" t="s">
        <v>159</v>
      </c>
    </row>
    <row r="130" spans="1:65" s="13" customFormat="1" ht="30.6">
      <c r="B130" s="183"/>
      <c r="D130" s="184" t="s">
        <v>167</v>
      </c>
      <c r="E130" s="185" t="s">
        <v>1</v>
      </c>
      <c r="F130" s="186" t="s">
        <v>2305</v>
      </c>
      <c r="H130" s="185" t="s">
        <v>1</v>
      </c>
      <c r="I130" s="187"/>
      <c r="L130" s="183"/>
      <c r="M130" s="188"/>
      <c r="N130" s="189"/>
      <c r="O130" s="189"/>
      <c r="P130" s="189"/>
      <c r="Q130" s="189"/>
      <c r="R130" s="189"/>
      <c r="S130" s="189"/>
      <c r="T130" s="190"/>
      <c r="AT130" s="185" t="s">
        <v>167</v>
      </c>
      <c r="AU130" s="185" t="s">
        <v>93</v>
      </c>
      <c r="AV130" s="13" t="s">
        <v>91</v>
      </c>
      <c r="AW130" s="13" t="s">
        <v>38</v>
      </c>
      <c r="AX130" s="13" t="s">
        <v>83</v>
      </c>
      <c r="AY130" s="185" t="s">
        <v>159</v>
      </c>
    </row>
    <row r="131" spans="1:65" s="13" customFormat="1" ht="20.399999999999999">
      <c r="B131" s="183"/>
      <c r="D131" s="184" t="s">
        <v>167</v>
      </c>
      <c r="E131" s="185" t="s">
        <v>1</v>
      </c>
      <c r="F131" s="186" t="s">
        <v>2306</v>
      </c>
      <c r="H131" s="185" t="s">
        <v>1</v>
      </c>
      <c r="I131" s="187"/>
      <c r="L131" s="183"/>
      <c r="M131" s="188"/>
      <c r="N131" s="189"/>
      <c r="O131" s="189"/>
      <c r="P131" s="189"/>
      <c r="Q131" s="189"/>
      <c r="R131" s="189"/>
      <c r="S131" s="189"/>
      <c r="T131" s="190"/>
      <c r="AT131" s="185" t="s">
        <v>167</v>
      </c>
      <c r="AU131" s="185" t="s">
        <v>93</v>
      </c>
      <c r="AV131" s="13" t="s">
        <v>91</v>
      </c>
      <c r="AW131" s="13" t="s">
        <v>38</v>
      </c>
      <c r="AX131" s="13" t="s">
        <v>83</v>
      </c>
      <c r="AY131" s="185" t="s">
        <v>159</v>
      </c>
    </row>
    <row r="132" spans="1:65" s="2" customFormat="1" ht="14.4" customHeight="1">
      <c r="A132" s="34"/>
      <c r="B132" s="168"/>
      <c r="C132" s="169" t="s">
        <v>93</v>
      </c>
      <c r="D132" s="169" t="s">
        <v>161</v>
      </c>
      <c r="E132" s="170" t="s">
        <v>2307</v>
      </c>
      <c r="F132" s="171" t="s">
        <v>2308</v>
      </c>
      <c r="G132" s="172" t="s">
        <v>630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48</v>
      </c>
      <c r="O132" s="60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2309</v>
      </c>
      <c r="AT132" s="181" t="s">
        <v>161</v>
      </c>
      <c r="AU132" s="181" t="s">
        <v>93</v>
      </c>
      <c r="AY132" s="18" t="s">
        <v>159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8" t="s">
        <v>91</v>
      </c>
      <c r="BK132" s="182">
        <f>ROUND(I132*H132,2)</f>
        <v>0</v>
      </c>
      <c r="BL132" s="18" t="s">
        <v>2309</v>
      </c>
      <c r="BM132" s="181" t="s">
        <v>2310</v>
      </c>
    </row>
    <row r="133" spans="1:65" s="14" customFormat="1">
      <c r="B133" s="191"/>
      <c r="D133" s="184" t="s">
        <v>167</v>
      </c>
      <c r="E133" s="192" t="s">
        <v>1</v>
      </c>
      <c r="F133" s="193" t="s">
        <v>91</v>
      </c>
      <c r="H133" s="194">
        <v>1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167</v>
      </c>
      <c r="AU133" s="192" t="s">
        <v>93</v>
      </c>
      <c r="AV133" s="14" t="s">
        <v>93</v>
      </c>
      <c r="AW133" s="14" t="s">
        <v>38</v>
      </c>
      <c r="AX133" s="14" t="s">
        <v>91</v>
      </c>
      <c r="AY133" s="192" t="s">
        <v>159</v>
      </c>
    </row>
    <row r="134" spans="1:65" s="13" customFormat="1">
      <c r="B134" s="183"/>
      <c r="D134" s="184" t="s">
        <v>167</v>
      </c>
      <c r="E134" s="185" t="s">
        <v>1</v>
      </c>
      <c r="F134" s="186" t="s">
        <v>242</v>
      </c>
      <c r="H134" s="185" t="s">
        <v>1</v>
      </c>
      <c r="I134" s="187"/>
      <c r="L134" s="183"/>
      <c r="M134" s="188"/>
      <c r="N134" s="189"/>
      <c r="O134" s="189"/>
      <c r="P134" s="189"/>
      <c r="Q134" s="189"/>
      <c r="R134" s="189"/>
      <c r="S134" s="189"/>
      <c r="T134" s="190"/>
      <c r="AT134" s="185" t="s">
        <v>167</v>
      </c>
      <c r="AU134" s="185" t="s">
        <v>93</v>
      </c>
      <c r="AV134" s="13" t="s">
        <v>91</v>
      </c>
      <c r="AW134" s="13" t="s">
        <v>38</v>
      </c>
      <c r="AX134" s="13" t="s">
        <v>83</v>
      </c>
      <c r="AY134" s="185" t="s">
        <v>159</v>
      </c>
    </row>
    <row r="135" spans="1:65" s="13" customFormat="1" ht="20.399999999999999">
      <c r="B135" s="183"/>
      <c r="D135" s="184" t="s">
        <v>167</v>
      </c>
      <c r="E135" s="185" t="s">
        <v>1</v>
      </c>
      <c r="F135" s="186" t="s">
        <v>2311</v>
      </c>
      <c r="H135" s="185" t="s">
        <v>1</v>
      </c>
      <c r="I135" s="187"/>
      <c r="L135" s="183"/>
      <c r="M135" s="188"/>
      <c r="N135" s="189"/>
      <c r="O135" s="189"/>
      <c r="P135" s="189"/>
      <c r="Q135" s="189"/>
      <c r="R135" s="189"/>
      <c r="S135" s="189"/>
      <c r="T135" s="190"/>
      <c r="AT135" s="185" t="s">
        <v>167</v>
      </c>
      <c r="AU135" s="185" t="s">
        <v>93</v>
      </c>
      <c r="AV135" s="13" t="s">
        <v>91</v>
      </c>
      <c r="AW135" s="13" t="s">
        <v>38</v>
      </c>
      <c r="AX135" s="13" t="s">
        <v>83</v>
      </c>
      <c r="AY135" s="185" t="s">
        <v>159</v>
      </c>
    </row>
    <row r="136" spans="1:65" s="13" customFormat="1" ht="20.399999999999999">
      <c r="B136" s="183"/>
      <c r="D136" s="184" t="s">
        <v>167</v>
      </c>
      <c r="E136" s="185" t="s">
        <v>1</v>
      </c>
      <c r="F136" s="186" t="s">
        <v>2312</v>
      </c>
      <c r="H136" s="185" t="s">
        <v>1</v>
      </c>
      <c r="I136" s="187"/>
      <c r="L136" s="183"/>
      <c r="M136" s="188"/>
      <c r="N136" s="189"/>
      <c r="O136" s="189"/>
      <c r="P136" s="189"/>
      <c r="Q136" s="189"/>
      <c r="R136" s="189"/>
      <c r="S136" s="189"/>
      <c r="T136" s="190"/>
      <c r="AT136" s="185" t="s">
        <v>167</v>
      </c>
      <c r="AU136" s="185" t="s">
        <v>93</v>
      </c>
      <c r="AV136" s="13" t="s">
        <v>91</v>
      </c>
      <c r="AW136" s="13" t="s">
        <v>38</v>
      </c>
      <c r="AX136" s="13" t="s">
        <v>83</v>
      </c>
      <c r="AY136" s="185" t="s">
        <v>159</v>
      </c>
    </row>
    <row r="137" spans="1:65" s="2" customFormat="1" ht="14.4" customHeight="1">
      <c r="A137" s="34"/>
      <c r="B137" s="168"/>
      <c r="C137" s="169" t="s">
        <v>109</v>
      </c>
      <c r="D137" s="169" t="s">
        <v>161</v>
      </c>
      <c r="E137" s="170" t="s">
        <v>2313</v>
      </c>
      <c r="F137" s="171" t="s">
        <v>2314</v>
      </c>
      <c r="G137" s="172" t="s">
        <v>630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48</v>
      </c>
      <c r="O137" s="60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2309</v>
      </c>
      <c r="AT137" s="181" t="s">
        <v>161</v>
      </c>
      <c r="AU137" s="181" t="s">
        <v>93</v>
      </c>
      <c r="AY137" s="18" t="s">
        <v>159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8" t="s">
        <v>91</v>
      </c>
      <c r="BK137" s="182">
        <f>ROUND(I137*H137,2)</f>
        <v>0</v>
      </c>
      <c r="BL137" s="18" t="s">
        <v>2309</v>
      </c>
      <c r="BM137" s="181" t="s">
        <v>2315</v>
      </c>
    </row>
    <row r="138" spans="1:65" s="14" customFormat="1">
      <c r="B138" s="191"/>
      <c r="D138" s="184" t="s">
        <v>167</v>
      </c>
      <c r="E138" s="192" t="s">
        <v>1</v>
      </c>
      <c r="F138" s="193" t="s">
        <v>91</v>
      </c>
      <c r="H138" s="194">
        <v>1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167</v>
      </c>
      <c r="AU138" s="192" t="s">
        <v>93</v>
      </c>
      <c r="AV138" s="14" t="s">
        <v>93</v>
      </c>
      <c r="AW138" s="14" t="s">
        <v>38</v>
      </c>
      <c r="AX138" s="14" t="s">
        <v>91</v>
      </c>
      <c r="AY138" s="192" t="s">
        <v>159</v>
      </c>
    </row>
    <row r="139" spans="1:65" s="13" customFormat="1">
      <c r="B139" s="183"/>
      <c r="D139" s="184" t="s">
        <v>167</v>
      </c>
      <c r="E139" s="185" t="s">
        <v>1</v>
      </c>
      <c r="F139" s="186" t="s">
        <v>242</v>
      </c>
      <c r="H139" s="185" t="s">
        <v>1</v>
      </c>
      <c r="I139" s="187"/>
      <c r="L139" s="183"/>
      <c r="M139" s="188"/>
      <c r="N139" s="189"/>
      <c r="O139" s="189"/>
      <c r="P139" s="189"/>
      <c r="Q139" s="189"/>
      <c r="R139" s="189"/>
      <c r="S139" s="189"/>
      <c r="T139" s="190"/>
      <c r="AT139" s="185" t="s">
        <v>167</v>
      </c>
      <c r="AU139" s="185" t="s">
        <v>93</v>
      </c>
      <c r="AV139" s="13" t="s">
        <v>91</v>
      </c>
      <c r="AW139" s="13" t="s">
        <v>38</v>
      </c>
      <c r="AX139" s="13" t="s">
        <v>83</v>
      </c>
      <c r="AY139" s="185" t="s">
        <v>159</v>
      </c>
    </row>
    <row r="140" spans="1:65" s="13" customFormat="1" ht="20.399999999999999">
      <c r="B140" s="183"/>
      <c r="D140" s="184" t="s">
        <v>167</v>
      </c>
      <c r="E140" s="185" t="s">
        <v>1</v>
      </c>
      <c r="F140" s="186" t="s">
        <v>2316</v>
      </c>
      <c r="H140" s="185" t="s">
        <v>1</v>
      </c>
      <c r="I140" s="187"/>
      <c r="L140" s="183"/>
      <c r="M140" s="188"/>
      <c r="N140" s="189"/>
      <c r="O140" s="189"/>
      <c r="P140" s="189"/>
      <c r="Q140" s="189"/>
      <c r="R140" s="189"/>
      <c r="S140" s="189"/>
      <c r="T140" s="190"/>
      <c r="AT140" s="185" t="s">
        <v>167</v>
      </c>
      <c r="AU140" s="185" t="s">
        <v>93</v>
      </c>
      <c r="AV140" s="13" t="s">
        <v>91</v>
      </c>
      <c r="AW140" s="13" t="s">
        <v>38</v>
      </c>
      <c r="AX140" s="13" t="s">
        <v>83</v>
      </c>
      <c r="AY140" s="185" t="s">
        <v>159</v>
      </c>
    </row>
    <row r="141" spans="1:65" s="13" customFormat="1" ht="20.399999999999999">
      <c r="B141" s="183"/>
      <c r="D141" s="184" t="s">
        <v>167</v>
      </c>
      <c r="E141" s="185" t="s">
        <v>1</v>
      </c>
      <c r="F141" s="186" t="s">
        <v>2317</v>
      </c>
      <c r="H141" s="185" t="s">
        <v>1</v>
      </c>
      <c r="I141" s="187"/>
      <c r="L141" s="183"/>
      <c r="M141" s="188"/>
      <c r="N141" s="189"/>
      <c r="O141" s="189"/>
      <c r="P141" s="189"/>
      <c r="Q141" s="189"/>
      <c r="R141" s="189"/>
      <c r="S141" s="189"/>
      <c r="T141" s="190"/>
      <c r="AT141" s="185" t="s">
        <v>167</v>
      </c>
      <c r="AU141" s="185" t="s">
        <v>93</v>
      </c>
      <c r="AV141" s="13" t="s">
        <v>91</v>
      </c>
      <c r="AW141" s="13" t="s">
        <v>38</v>
      </c>
      <c r="AX141" s="13" t="s">
        <v>83</v>
      </c>
      <c r="AY141" s="185" t="s">
        <v>159</v>
      </c>
    </row>
    <row r="142" spans="1:65" s="13" customFormat="1" ht="40.799999999999997">
      <c r="B142" s="183"/>
      <c r="D142" s="184" t="s">
        <v>167</v>
      </c>
      <c r="E142" s="185" t="s">
        <v>1</v>
      </c>
      <c r="F142" s="186" t="s">
        <v>2318</v>
      </c>
      <c r="H142" s="185" t="s">
        <v>1</v>
      </c>
      <c r="I142" s="187"/>
      <c r="L142" s="183"/>
      <c r="M142" s="188"/>
      <c r="N142" s="189"/>
      <c r="O142" s="189"/>
      <c r="P142" s="189"/>
      <c r="Q142" s="189"/>
      <c r="R142" s="189"/>
      <c r="S142" s="189"/>
      <c r="T142" s="190"/>
      <c r="AT142" s="185" t="s">
        <v>167</v>
      </c>
      <c r="AU142" s="185" t="s">
        <v>93</v>
      </c>
      <c r="AV142" s="13" t="s">
        <v>91</v>
      </c>
      <c r="AW142" s="13" t="s">
        <v>38</v>
      </c>
      <c r="AX142" s="13" t="s">
        <v>83</v>
      </c>
      <c r="AY142" s="185" t="s">
        <v>159</v>
      </c>
    </row>
    <row r="143" spans="1:65" s="2" customFormat="1" ht="14.4" customHeight="1">
      <c r="A143" s="34"/>
      <c r="B143" s="168"/>
      <c r="C143" s="169" t="s">
        <v>165</v>
      </c>
      <c r="D143" s="169" t="s">
        <v>161</v>
      </c>
      <c r="E143" s="170" t="s">
        <v>2319</v>
      </c>
      <c r="F143" s="171" t="s">
        <v>2320</v>
      </c>
      <c r="G143" s="172" t="s">
        <v>630</v>
      </c>
      <c r="H143" s="173">
        <v>1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48</v>
      </c>
      <c r="O143" s="6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2309</v>
      </c>
      <c r="AT143" s="181" t="s">
        <v>161</v>
      </c>
      <c r="AU143" s="181" t="s">
        <v>93</v>
      </c>
      <c r="AY143" s="18" t="s">
        <v>159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91</v>
      </c>
      <c r="BK143" s="182">
        <f>ROUND(I143*H143,2)</f>
        <v>0</v>
      </c>
      <c r="BL143" s="18" t="s">
        <v>2309</v>
      </c>
      <c r="BM143" s="181" t="s">
        <v>2321</v>
      </c>
    </row>
    <row r="144" spans="1:65" s="14" customFormat="1">
      <c r="B144" s="191"/>
      <c r="D144" s="184" t="s">
        <v>167</v>
      </c>
      <c r="E144" s="192" t="s">
        <v>1</v>
      </c>
      <c r="F144" s="193" t="s">
        <v>91</v>
      </c>
      <c r="H144" s="194">
        <v>1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167</v>
      </c>
      <c r="AU144" s="192" t="s">
        <v>93</v>
      </c>
      <c r="AV144" s="14" t="s">
        <v>93</v>
      </c>
      <c r="AW144" s="14" t="s">
        <v>38</v>
      </c>
      <c r="AX144" s="14" t="s">
        <v>91</v>
      </c>
      <c r="AY144" s="192" t="s">
        <v>159</v>
      </c>
    </row>
    <row r="145" spans="1:65" s="13" customFormat="1">
      <c r="B145" s="183"/>
      <c r="D145" s="184" t="s">
        <v>167</v>
      </c>
      <c r="E145" s="185" t="s">
        <v>1</v>
      </c>
      <c r="F145" s="186" t="s">
        <v>242</v>
      </c>
      <c r="H145" s="185" t="s">
        <v>1</v>
      </c>
      <c r="I145" s="187"/>
      <c r="L145" s="183"/>
      <c r="M145" s="188"/>
      <c r="N145" s="189"/>
      <c r="O145" s="189"/>
      <c r="P145" s="189"/>
      <c r="Q145" s="189"/>
      <c r="R145" s="189"/>
      <c r="S145" s="189"/>
      <c r="T145" s="190"/>
      <c r="AT145" s="185" t="s">
        <v>167</v>
      </c>
      <c r="AU145" s="185" t="s">
        <v>93</v>
      </c>
      <c r="AV145" s="13" t="s">
        <v>91</v>
      </c>
      <c r="AW145" s="13" t="s">
        <v>38</v>
      </c>
      <c r="AX145" s="13" t="s">
        <v>83</v>
      </c>
      <c r="AY145" s="185" t="s">
        <v>159</v>
      </c>
    </row>
    <row r="146" spans="1:65" s="13" customFormat="1" ht="20.399999999999999">
      <c r="B146" s="183"/>
      <c r="D146" s="184" t="s">
        <v>167</v>
      </c>
      <c r="E146" s="185" t="s">
        <v>1</v>
      </c>
      <c r="F146" s="186" t="s">
        <v>2322</v>
      </c>
      <c r="H146" s="185" t="s">
        <v>1</v>
      </c>
      <c r="I146" s="187"/>
      <c r="L146" s="183"/>
      <c r="M146" s="188"/>
      <c r="N146" s="189"/>
      <c r="O146" s="189"/>
      <c r="P146" s="189"/>
      <c r="Q146" s="189"/>
      <c r="R146" s="189"/>
      <c r="S146" s="189"/>
      <c r="T146" s="190"/>
      <c r="AT146" s="185" t="s">
        <v>167</v>
      </c>
      <c r="AU146" s="185" t="s">
        <v>93</v>
      </c>
      <c r="AV146" s="13" t="s">
        <v>91</v>
      </c>
      <c r="AW146" s="13" t="s">
        <v>38</v>
      </c>
      <c r="AX146" s="13" t="s">
        <v>83</v>
      </c>
      <c r="AY146" s="185" t="s">
        <v>159</v>
      </c>
    </row>
    <row r="147" spans="1:65" s="2" customFormat="1" ht="19.8" customHeight="1">
      <c r="A147" s="34"/>
      <c r="B147" s="168"/>
      <c r="C147" s="169" t="s">
        <v>185</v>
      </c>
      <c r="D147" s="169" t="s">
        <v>161</v>
      </c>
      <c r="E147" s="170" t="s">
        <v>2323</v>
      </c>
      <c r="F147" s="171" t="s">
        <v>2324</v>
      </c>
      <c r="G147" s="172" t="s">
        <v>630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48</v>
      </c>
      <c r="O147" s="60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2309</v>
      </c>
      <c r="AT147" s="181" t="s">
        <v>161</v>
      </c>
      <c r="AU147" s="181" t="s">
        <v>93</v>
      </c>
      <c r="AY147" s="18" t="s">
        <v>159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91</v>
      </c>
      <c r="BK147" s="182">
        <f>ROUND(I147*H147,2)</f>
        <v>0</v>
      </c>
      <c r="BL147" s="18" t="s">
        <v>2309</v>
      </c>
      <c r="BM147" s="181" t="s">
        <v>2325</v>
      </c>
    </row>
    <row r="148" spans="1:65" s="14" customFormat="1">
      <c r="B148" s="191"/>
      <c r="D148" s="184" t="s">
        <v>167</v>
      </c>
      <c r="E148" s="192" t="s">
        <v>1</v>
      </c>
      <c r="F148" s="193" t="s">
        <v>91</v>
      </c>
      <c r="H148" s="194">
        <v>1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167</v>
      </c>
      <c r="AU148" s="192" t="s">
        <v>93</v>
      </c>
      <c r="AV148" s="14" t="s">
        <v>93</v>
      </c>
      <c r="AW148" s="14" t="s">
        <v>38</v>
      </c>
      <c r="AX148" s="14" t="s">
        <v>91</v>
      </c>
      <c r="AY148" s="192" t="s">
        <v>159</v>
      </c>
    </row>
    <row r="149" spans="1:65" s="13" customFormat="1">
      <c r="B149" s="183"/>
      <c r="D149" s="184" t="s">
        <v>167</v>
      </c>
      <c r="E149" s="185" t="s">
        <v>1</v>
      </c>
      <c r="F149" s="186" t="s">
        <v>242</v>
      </c>
      <c r="H149" s="185" t="s">
        <v>1</v>
      </c>
      <c r="I149" s="187"/>
      <c r="L149" s="183"/>
      <c r="M149" s="188"/>
      <c r="N149" s="189"/>
      <c r="O149" s="189"/>
      <c r="P149" s="189"/>
      <c r="Q149" s="189"/>
      <c r="R149" s="189"/>
      <c r="S149" s="189"/>
      <c r="T149" s="190"/>
      <c r="AT149" s="185" t="s">
        <v>167</v>
      </c>
      <c r="AU149" s="185" t="s">
        <v>93</v>
      </c>
      <c r="AV149" s="13" t="s">
        <v>91</v>
      </c>
      <c r="AW149" s="13" t="s">
        <v>38</v>
      </c>
      <c r="AX149" s="13" t="s">
        <v>83</v>
      </c>
      <c r="AY149" s="185" t="s">
        <v>159</v>
      </c>
    </row>
    <row r="150" spans="1:65" s="13" customFormat="1" ht="20.399999999999999">
      <c r="B150" s="183"/>
      <c r="D150" s="184" t="s">
        <v>167</v>
      </c>
      <c r="E150" s="185" t="s">
        <v>1</v>
      </c>
      <c r="F150" s="186" t="s">
        <v>2326</v>
      </c>
      <c r="H150" s="185" t="s">
        <v>1</v>
      </c>
      <c r="I150" s="187"/>
      <c r="L150" s="183"/>
      <c r="M150" s="188"/>
      <c r="N150" s="189"/>
      <c r="O150" s="189"/>
      <c r="P150" s="189"/>
      <c r="Q150" s="189"/>
      <c r="R150" s="189"/>
      <c r="S150" s="189"/>
      <c r="T150" s="190"/>
      <c r="AT150" s="185" t="s">
        <v>167</v>
      </c>
      <c r="AU150" s="185" t="s">
        <v>93</v>
      </c>
      <c r="AV150" s="13" t="s">
        <v>91</v>
      </c>
      <c r="AW150" s="13" t="s">
        <v>38</v>
      </c>
      <c r="AX150" s="13" t="s">
        <v>83</v>
      </c>
      <c r="AY150" s="185" t="s">
        <v>159</v>
      </c>
    </row>
    <row r="151" spans="1:65" s="13" customFormat="1" ht="20.399999999999999">
      <c r="B151" s="183"/>
      <c r="D151" s="184" t="s">
        <v>167</v>
      </c>
      <c r="E151" s="185" t="s">
        <v>1</v>
      </c>
      <c r="F151" s="186" t="s">
        <v>2327</v>
      </c>
      <c r="H151" s="185" t="s">
        <v>1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5" t="s">
        <v>167</v>
      </c>
      <c r="AU151" s="185" t="s">
        <v>93</v>
      </c>
      <c r="AV151" s="13" t="s">
        <v>91</v>
      </c>
      <c r="AW151" s="13" t="s">
        <v>38</v>
      </c>
      <c r="AX151" s="13" t="s">
        <v>83</v>
      </c>
      <c r="AY151" s="185" t="s">
        <v>159</v>
      </c>
    </row>
    <row r="152" spans="1:65" s="13" customFormat="1" ht="20.399999999999999">
      <c r="B152" s="183"/>
      <c r="D152" s="184" t="s">
        <v>167</v>
      </c>
      <c r="E152" s="185" t="s">
        <v>1</v>
      </c>
      <c r="F152" s="186" t="s">
        <v>2328</v>
      </c>
      <c r="H152" s="185" t="s">
        <v>1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5" t="s">
        <v>167</v>
      </c>
      <c r="AU152" s="185" t="s">
        <v>93</v>
      </c>
      <c r="AV152" s="13" t="s">
        <v>91</v>
      </c>
      <c r="AW152" s="13" t="s">
        <v>38</v>
      </c>
      <c r="AX152" s="13" t="s">
        <v>83</v>
      </c>
      <c r="AY152" s="185" t="s">
        <v>159</v>
      </c>
    </row>
    <row r="153" spans="1:65" s="13" customFormat="1" ht="20.399999999999999">
      <c r="B153" s="183"/>
      <c r="D153" s="184" t="s">
        <v>167</v>
      </c>
      <c r="E153" s="185" t="s">
        <v>1</v>
      </c>
      <c r="F153" s="186" t="s">
        <v>2329</v>
      </c>
      <c r="H153" s="185" t="s">
        <v>1</v>
      </c>
      <c r="I153" s="187"/>
      <c r="L153" s="183"/>
      <c r="M153" s="188"/>
      <c r="N153" s="189"/>
      <c r="O153" s="189"/>
      <c r="P153" s="189"/>
      <c r="Q153" s="189"/>
      <c r="R153" s="189"/>
      <c r="S153" s="189"/>
      <c r="T153" s="190"/>
      <c r="AT153" s="185" t="s">
        <v>167</v>
      </c>
      <c r="AU153" s="185" t="s">
        <v>93</v>
      </c>
      <c r="AV153" s="13" t="s">
        <v>91</v>
      </c>
      <c r="AW153" s="13" t="s">
        <v>38</v>
      </c>
      <c r="AX153" s="13" t="s">
        <v>83</v>
      </c>
      <c r="AY153" s="185" t="s">
        <v>159</v>
      </c>
    </row>
    <row r="154" spans="1:65" s="2" customFormat="1" ht="30" customHeight="1">
      <c r="A154" s="34"/>
      <c r="B154" s="168"/>
      <c r="C154" s="169" t="s">
        <v>190</v>
      </c>
      <c r="D154" s="169" t="s">
        <v>161</v>
      </c>
      <c r="E154" s="170" t="s">
        <v>2330</v>
      </c>
      <c r="F154" s="171" t="s">
        <v>2331</v>
      </c>
      <c r="G154" s="172" t="s">
        <v>630</v>
      </c>
      <c r="H154" s="173">
        <v>1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48</v>
      </c>
      <c r="O154" s="60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2309</v>
      </c>
      <c r="AT154" s="181" t="s">
        <v>161</v>
      </c>
      <c r="AU154" s="181" t="s">
        <v>93</v>
      </c>
      <c r="AY154" s="18" t="s">
        <v>159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8" t="s">
        <v>91</v>
      </c>
      <c r="BK154" s="182">
        <f>ROUND(I154*H154,2)</f>
        <v>0</v>
      </c>
      <c r="BL154" s="18" t="s">
        <v>2309</v>
      </c>
      <c r="BM154" s="181" t="s">
        <v>2332</v>
      </c>
    </row>
    <row r="155" spans="1:65" s="14" customFormat="1">
      <c r="B155" s="191"/>
      <c r="D155" s="184" t="s">
        <v>167</v>
      </c>
      <c r="E155" s="192" t="s">
        <v>1</v>
      </c>
      <c r="F155" s="193" t="s">
        <v>91</v>
      </c>
      <c r="H155" s="194">
        <v>1</v>
      </c>
      <c r="I155" s="195"/>
      <c r="L155" s="191"/>
      <c r="M155" s="196"/>
      <c r="N155" s="197"/>
      <c r="O155" s="197"/>
      <c r="P155" s="197"/>
      <c r="Q155" s="197"/>
      <c r="R155" s="197"/>
      <c r="S155" s="197"/>
      <c r="T155" s="198"/>
      <c r="AT155" s="192" t="s">
        <v>167</v>
      </c>
      <c r="AU155" s="192" t="s">
        <v>93</v>
      </c>
      <c r="AV155" s="14" t="s">
        <v>93</v>
      </c>
      <c r="AW155" s="14" t="s">
        <v>38</v>
      </c>
      <c r="AX155" s="14" t="s">
        <v>91</v>
      </c>
      <c r="AY155" s="192" t="s">
        <v>159</v>
      </c>
    </row>
    <row r="156" spans="1:65" s="13" customFormat="1">
      <c r="B156" s="183"/>
      <c r="D156" s="184" t="s">
        <v>167</v>
      </c>
      <c r="E156" s="185" t="s">
        <v>1</v>
      </c>
      <c r="F156" s="186" t="s">
        <v>242</v>
      </c>
      <c r="H156" s="185" t="s">
        <v>1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5" t="s">
        <v>167</v>
      </c>
      <c r="AU156" s="185" t="s">
        <v>93</v>
      </c>
      <c r="AV156" s="13" t="s">
        <v>91</v>
      </c>
      <c r="AW156" s="13" t="s">
        <v>38</v>
      </c>
      <c r="AX156" s="13" t="s">
        <v>83</v>
      </c>
      <c r="AY156" s="185" t="s">
        <v>159</v>
      </c>
    </row>
    <row r="157" spans="1:65" s="13" customFormat="1" ht="20.399999999999999">
      <c r="B157" s="183"/>
      <c r="D157" s="184" t="s">
        <v>167</v>
      </c>
      <c r="E157" s="185" t="s">
        <v>1</v>
      </c>
      <c r="F157" s="186" t="s">
        <v>2333</v>
      </c>
      <c r="H157" s="185" t="s">
        <v>1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5" t="s">
        <v>167</v>
      </c>
      <c r="AU157" s="185" t="s">
        <v>93</v>
      </c>
      <c r="AV157" s="13" t="s">
        <v>91</v>
      </c>
      <c r="AW157" s="13" t="s">
        <v>38</v>
      </c>
      <c r="AX157" s="13" t="s">
        <v>83</v>
      </c>
      <c r="AY157" s="185" t="s">
        <v>159</v>
      </c>
    </row>
    <row r="158" spans="1:65" s="13" customFormat="1" ht="20.399999999999999">
      <c r="B158" s="183"/>
      <c r="D158" s="184" t="s">
        <v>167</v>
      </c>
      <c r="E158" s="185" t="s">
        <v>1</v>
      </c>
      <c r="F158" s="186" t="s">
        <v>2334</v>
      </c>
      <c r="H158" s="185" t="s">
        <v>1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5" t="s">
        <v>167</v>
      </c>
      <c r="AU158" s="185" t="s">
        <v>93</v>
      </c>
      <c r="AV158" s="13" t="s">
        <v>91</v>
      </c>
      <c r="AW158" s="13" t="s">
        <v>38</v>
      </c>
      <c r="AX158" s="13" t="s">
        <v>83</v>
      </c>
      <c r="AY158" s="185" t="s">
        <v>159</v>
      </c>
    </row>
    <row r="159" spans="1:65" s="2" customFormat="1" ht="19.8" customHeight="1">
      <c r="A159" s="34"/>
      <c r="B159" s="168"/>
      <c r="C159" s="169" t="s">
        <v>195</v>
      </c>
      <c r="D159" s="169" t="s">
        <v>161</v>
      </c>
      <c r="E159" s="170" t="s">
        <v>2335</v>
      </c>
      <c r="F159" s="171" t="s">
        <v>2336</v>
      </c>
      <c r="G159" s="172" t="s">
        <v>630</v>
      </c>
      <c r="H159" s="173">
        <v>1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48</v>
      </c>
      <c r="O159" s="60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2309</v>
      </c>
      <c r="AT159" s="181" t="s">
        <v>161</v>
      </c>
      <c r="AU159" s="181" t="s">
        <v>93</v>
      </c>
      <c r="AY159" s="18" t="s">
        <v>159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8" t="s">
        <v>91</v>
      </c>
      <c r="BK159" s="182">
        <f>ROUND(I159*H159,2)</f>
        <v>0</v>
      </c>
      <c r="BL159" s="18" t="s">
        <v>2309</v>
      </c>
      <c r="BM159" s="181" t="s">
        <v>2337</v>
      </c>
    </row>
    <row r="160" spans="1:65" s="14" customFormat="1">
      <c r="B160" s="191"/>
      <c r="D160" s="184" t="s">
        <v>167</v>
      </c>
      <c r="E160" s="192" t="s">
        <v>1</v>
      </c>
      <c r="F160" s="193" t="s">
        <v>91</v>
      </c>
      <c r="H160" s="194">
        <v>1</v>
      </c>
      <c r="I160" s="195"/>
      <c r="L160" s="191"/>
      <c r="M160" s="196"/>
      <c r="N160" s="197"/>
      <c r="O160" s="197"/>
      <c r="P160" s="197"/>
      <c r="Q160" s="197"/>
      <c r="R160" s="197"/>
      <c r="S160" s="197"/>
      <c r="T160" s="198"/>
      <c r="AT160" s="192" t="s">
        <v>167</v>
      </c>
      <c r="AU160" s="192" t="s">
        <v>93</v>
      </c>
      <c r="AV160" s="14" t="s">
        <v>93</v>
      </c>
      <c r="AW160" s="14" t="s">
        <v>38</v>
      </c>
      <c r="AX160" s="14" t="s">
        <v>91</v>
      </c>
      <c r="AY160" s="192" t="s">
        <v>159</v>
      </c>
    </row>
    <row r="161" spans="1:65" s="13" customFormat="1">
      <c r="B161" s="183"/>
      <c r="D161" s="184" t="s">
        <v>167</v>
      </c>
      <c r="E161" s="185" t="s">
        <v>1</v>
      </c>
      <c r="F161" s="186" t="s">
        <v>242</v>
      </c>
      <c r="H161" s="185" t="s">
        <v>1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5" t="s">
        <v>167</v>
      </c>
      <c r="AU161" s="185" t="s">
        <v>93</v>
      </c>
      <c r="AV161" s="13" t="s">
        <v>91</v>
      </c>
      <c r="AW161" s="13" t="s">
        <v>38</v>
      </c>
      <c r="AX161" s="13" t="s">
        <v>83</v>
      </c>
      <c r="AY161" s="185" t="s">
        <v>159</v>
      </c>
    </row>
    <row r="162" spans="1:65" s="13" customFormat="1" ht="20.399999999999999">
      <c r="B162" s="183"/>
      <c r="D162" s="184" t="s">
        <v>167</v>
      </c>
      <c r="E162" s="185" t="s">
        <v>1</v>
      </c>
      <c r="F162" s="186" t="s">
        <v>2338</v>
      </c>
      <c r="H162" s="185" t="s">
        <v>1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5" t="s">
        <v>167</v>
      </c>
      <c r="AU162" s="185" t="s">
        <v>93</v>
      </c>
      <c r="AV162" s="13" t="s">
        <v>91</v>
      </c>
      <c r="AW162" s="13" t="s">
        <v>38</v>
      </c>
      <c r="AX162" s="13" t="s">
        <v>83</v>
      </c>
      <c r="AY162" s="185" t="s">
        <v>159</v>
      </c>
    </row>
    <row r="163" spans="1:65" s="13" customFormat="1">
      <c r="B163" s="183"/>
      <c r="D163" s="184" t="s">
        <v>167</v>
      </c>
      <c r="E163" s="185" t="s">
        <v>1</v>
      </c>
      <c r="F163" s="186" t="s">
        <v>2339</v>
      </c>
      <c r="H163" s="185" t="s">
        <v>1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5" t="s">
        <v>167</v>
      </c>
      <c r="AU163" s="185" t="s">
        <v>93</v>
      </c>
      <c r="AV163" s="13" t="s">
        <v>91</v>
      </c>
      <c r="AW163" s="13" t="s">
        <v>38</v>
      </c>
      <c r="AX163" s="13" t="s">
        <v>83</v>
      </c>
      <c r="AY163" s="185" t="s">
        <v>159</v>
      </c>
    </row>
    <row r="164" spans="1:65" s="2" customFormat="1" ht="30" customHeight="1">
      <c r="A164" s="34"/>
      <c r="B164" s="168"/>
      <c r="C164" s="169" t="s">
        <v>200</v>
      </c>
      <c r="D164" s="169" t="s">
        <v>161</v>
      </c>
      <c r="E164" s="170" t="s">
        <v>2340</v>
      </c>
      <c r="F164" s="171" t="s">
        <v>2341</v>
      </c>
      <c r="G164" s="172" t="s">
        <v>630</v>
      </c>
      <c r="H164" s="173">
        <v>1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48</v>
      </c>
      <c r="O164" s="60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2309</v>
      </c>
      <c r="AT164" s="181" t="s">
        <v>161</v>
      </c>
      <c r="AU164" s="181" t="s">
        <v>93</v>
      </c>
      <c r="AY164" s="18" t="s">
        <v>159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8" t="s">
        <v>91</v>
      </c>
      <c r="BK164" s="182">
        <f>ROUND(I164*H164,2)</f>
        <v>0</v>
      </c>
      <c r="BL164" s="18" t="s">
        <v>2309</v>
      </c>
      <c r="BM164" s="181" t="s">
        <v>2342</v>
      </c>
    </row>
    <row r="165" spans="1:65" s="14" customFormat="1">
      <c r="B165" s="191"/>
      <c r="D165" s="184" t="s">
        <v>167</v>
      </c>
      <c r="E165" s="192" t="s">
        <v>1</v>
      </c>
      <c r="F165" s="193" t="s">
        <v>91</v>
      </c>
      <c r="H165" s="194">
        <v>1</v>
      </c>
      <c r="I165" s="195"/>
      <c r="L165" s="191"/>
      <c r="M165" s="196"/>
      <c r="N165" s="197"/>
      <c r="O165" s="197"/>
      <c r="P165" s="197"/>
      <c r="Q165" s="197"/>
      <c r="R165" s="197"/>
      <c r="S165" s="197"/>
      <c r="T165" s="198"/>
      <c r="AT165" s="192" t="s">
        <v>167</v>
      </c>
      <c r="AU165" s="192" t="s">
        <v>93</v>
      </c>
      <c r="AV165" s="14" t="s">
        <v>93</v>
      </c>
      <c r="AW165" s="14" t="s">
        <v>38</v>
      </c>
      <c r="AX165" s="14" t="s">
        <v>91</v>
      </c>
      <c r="AY165" s="192" t="s">
        <v>159</v>
      </c>
    </row>
    <row r="166" spans="1:65" s="13" customFormat="1">
      <c r="B166" s="183"/>
      <c r="D166" s="184" t="s">
        <v>167</v>
      </c>
      <c r="E166" s="185" t="s">
        <v>1</v>
      </c>
      <c r="F166" s="186" t="s">
        <v>242</v>
      </c>
      <c r="H166" s="185" t="s">
        <v>1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5" t="s">
        <v>167</v>
      </c>
      <c r="AU166" s="185" t="s">
        <v>93</v>
      </c>
      <c r="AV166" s="13" t="s">
        <v>91</v>
      </c>
      <c r="AW166" s="13" t="s">
        <v>38</v>
      </c>
      <c r="AX166" s="13" t="s">
        <v>83</v>
      </c>
      <c r="AY166" s="185" t="s">
        <v>159</v>
      </c>
    </row>
    <row r="167" spans="1:65" s="13" customFormat="1" ht="30.6">
      <c r="B167" s="183"/>
      <c r="D167" s="184" t="s">
        <v>167</v>
      </c>
      <c r="E167" s="185" t="s">
        <v>1</v>
      </c>
      <c r="F167" s="186" t="s">
        <v>2343</v>
      </c>
      <c r="H167" s="185" t="s">
        <v>1</v>
      </c>
      <c r="I167" s="187"/>
      <c r="L167" s="183"/>
      <c r="M167" s="188"/>
      <c r="N167" s="189"/>
      <c r="O167" s="189"/>
      <c r="P167" s="189"/>
      <c r="Q167" s="189"/>
      <c r="R167" s="189"/>
      <c r="S167" s="189"/>
      <c r="T167" s="190"/>
      <c r="AT167" s="185" t="s">
        <v>167</v>
      </c>
      <c r="AU167" s="185" t="s">
        <v>93</v>
      </c>
      <c r="AV167" s="13" t="s">
        <v>91</v>
      </c>
      <c r="AW167" s="13" t="s">
        <v>38</v>
      </c>
      <c r="AX167" s="13" t="s">
        <v>83</v>
      </c>
      <c r="AY167" s="185" t="s">
        <v>159</v>
      </c>
    </row>
    <row r="168" spans="1:65" s="13" customFormat="1" ht="20.399999999999999">
      <c r="B168" s="183"/>
      <c r="D168" s="184" t="s">
        <v>167</v>
      </c>
      <c r="E168" s="185" t="s">
        <v>1</v>
      </c>
      <c r="F168" s="186" t="s">
        <v>2344</v>
      </c>
      <c r="H168" s="185" t="s">
        <v>1</v>
      </c>
      <c r="I168" s="187"/>
      <c r="L168" s="183"/>
      <c r="M168" s="188"/>
      <c r="N168" s="189"/>
      <c r="O168" s="189"/>
      <c r="P168" s="189"/>
      <c r="Q168" s="189"/>
      <c r="R168" s="189"/>
      <c r="S168" s="189"/>
      <c r="T168" s="190"/>
      <c r="AT168" s="185" t="s">
        <v>167</v>
      </c>
      <c r="AU168" s="185" t="s">
        <v>93</v>
      </c>
      <c r="AV168" s="13" t="s">
        <v>91</v>
      </c>
      <c r="AW168" s="13" t="s">
        <v>38</v>
      </c>
      <c r="AX168" s="13" t="s">
        <v>83</v>
      </c>
      <c r="AY168" s="185" t="s">
        <v>159</v>
      </c>
    </row>
    <row r="169" spans="1:65" s="2" customFormat="1" ht="19.8" customHeight="1">
      <c r="A169" s="34"/>
      <c r="B169" s="168"/>
      <c r="C169" s="169" t="s">
        <v>204</v>
      </c>
      <c r="D169" s="169" t="s">
        <v>161</v>
      </c>
      <c r="E169" s="170" t="s">
        <v>2345</v>
      </c>
      <c r="F169" s="171" t="s">
        <v>2346</v>
      </c>
      <c r="G169" s="172" t="s">
        <v>630</v>
      </c>
      <c r="H169" s="173">
        <v>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48</v>
      </c>
      <c r="O169" s="60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165</v>
      </c>
      <c r="AT169" s="181" t="s">
        <v>161</v>
      </c>
      <c r="AU169" s="181" t="s">
        <v>93</v>
      </c>
      <c r="AY169" s="18" t="s">
        <v>159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8" t="s">
        <v>91</v>
      </c>
      <c r="BK169" s="182">
        <f>ROUND(I169*H169,2)</f>
        <v>0</v>
      </c>
      <c r="BL169" s="18" t="s">
        <v>165</v>
      </c>
      <c r="BM169" s="181" t="s">
        <v>2347</v>
      </c>
    </row>
    <row r="170" spans="1:65" s="14" customFormat="1">
      <c r="B170" s="191"/>
      <c r="D170" s="184" t="s">
        <v>167</v>
      </c>
      <c r="E170" s="192" t="s">
        <v>1</v>
      </c>
      <c r="F170" s="193" t="s">
        <v>91</v>
      </c>
      <c r="H170" s="194">
        <v>1</v>
      </c>
      <c r="I170" s="195"/>
      <c r="L170" s="191"/>
      <c r="M170" s="196"/>
      <c r="N170" s="197"/>
      <c r="O170" s="197"/>
      <c r="P170" s="197"/>
      <c r="Q170" s="197"/>
      <c r="R170" s="197"/>
      <c r="S170" s="197"/>
      <c r="T170" s="198"/>
      <c r="AT170" s="192" t="s">
        <v>167</v>
      </c>
      <c r="AU170" s="192" t="s">
        <v>93</v>
      </c>
      <c r="AV170" s="14" t="s">
        <v>93</v>
      </c>
      <c r="AW170" s="14" t="s">
        <v>38</v>
      </c>
      <c r="AX170" s="14" t="s">
        <v>91</v>
      </c>
      <c r="AY170" s="192" t="s">
        <v>159</v>
      </c>
    </row>
    <row r="171" spans="1:65" s="13" customFormat="1">
      <c r="B171" s="183"/>
      <c r="D171" s="184" t="s">
        <v>167</v>
      </c>
      <c r="E171" s="185" t="s">
        <v>1</v>
      </c>
      <c r="F171" s="186" t="s">
        <v>242</v>
      </c>
      <c r="H171" s="185" t="s">
        <v>1</v>
      </c>
      <c r="I171" s="187"/>
      <c r="L171" s="183"/>
      <c r="M171" s="188"/>
      <c r="N171" s="189"/>
      <c r="O171" s="189"/>
      <c r="P171" s="189"/>
      <c r="Q171" s="189"/>
      <c r="R171" s="189"/>
      <c r="S171" s="189"/>
      <c r="T171" s="190"/>
      <c r="AT171" s="185" t="s">
        <v>167</v>
      </c>
      <c r="AU171" s="185" t="s">
        <v>93</v>
      </c>
      <c r="AV171" s="13" t="s">
        <v>91</v>
      </c>
      <c r="AW171" s="13" t="s">
        <v>38</v>
      </c>
      <c r="AX171" s="13" t="s">
        <v>83</v>
      </c>
      <c r="AY171" s="185" t="s">
        <v>159</v>
      </c>
    </row>
    <row r="172" spans="1:65" s="13" customFormat="1" ht="30.6">
      <c r="B172" s="183"/>
      <c r="D172" s="184" t="s">
        <v>167</v>
      </c>
      <c r="E172" s="185" t="s">
        <v>1</v>
      </c>
      <c r="F172" s="186" t="s">
        <v>2348</v>
      </c>
      <c r="H172" s="185" t="s">
        <v>1</v>
      </c>
      <c r="I172" s="187"/>
      <c r="L172" s="183"/>
      <c r="M172" s="188"/>
      <c r="N172" s="189"/>
      <c r="O172" s="189"/>
      <c r="P172" s="189"/>
      <c r="Q172" s="189"/>
      <c r="R172" s="189"/>
      <c r="S172" s="189"/>
      <c r="T172" s="190"/>
      <c r="AT172" s="185" t="s">
        <v>167</v>
      </c>
      <c r="AU172" s="185" t="s">
        <v>93</v>
      </c>
      <c r="AV172" s="13" t="s">
        <v>91</v>
      </c>
      <c r="AW172" s="13" t="s">
        <v>38</v>
      </c>
      <c r="AX172" s="13" t="s">
        <v>83</v>
      </c>
      <c r="AY172" s="185" t="s">
        <v>159</v>
      </c>
    </row>
    <row r="173" spans="1:65" s="13" customFormat="1">
      <c r="B173" s="183"/>
      <c r="D173" s="184" t="s">
        <v>167</v>
      </c>
      <c r="E173" s="185" t="s">
        <v>1</v>
      </c>
      <c r="F173" s="186" t="s">
        <v>2349</v>
      </c>
      <c r="H173" s="185" t="s">
        <v>1</v>
      </c>
      <c r="I173" s="187"/>
      <c r="L173" s="183"/>
      <c r="M173" s="188"/>
      <c r="N173" s="189"/>
      <c r="O173" s="189"/>
      <c r="P173" s="189"/>
      <c r="Q173" s="189"/>
      <c r="R173" s="189"/>
      <c r="S173" s="189"/>
      <c r="T173" s="190"/>
      <c r="AT173" s="185" t="s">
        <v>167</v>
      </c>
      <c r="AU173" s="185" t="s">
        <v>93</v>
      </c>
      <c r="AV173" s="13" t="s">
        <v>91</v>
      </c>
      <c r="AW173" s="13" t="s">
        <v>38</v>
      </c>
      <c r="AX173" s="13" t="s">
        <v>83</v>
      </c>
      <c r="AY173" s="185" t="s">
        <v>159</v>
      </c>
    </row>
    <row r="174" spans="1:65" s="12" customFormat="1" ht="22.8" customHeight="1">
      <c r="B174" s="155"/>
      <c r="D174" s="156" t="s">
        <v>82</v>
      </c>
      <c r="E174" s="166" t="s">
        <v>2350</v>
      </c>
      <c r="F174" s="166" t="s">
        <v>2351</v>
      </c>
      <c r="I174" s="158"/>
      <c r="J174" s="167">
        <f>BK174</f>
        <v>0</v>
      </c>
      <c r="L174" s="155"/>
      <c r="M174" s="160"/>
      <c r="N174" s="161"/>
      <c r="O174" s="161"/>
      <c r="P174" s="162">
        <f>SUM(P175:P227)</f>
        <v>0</v>
      </c>
      <c r="Q174" s="161"/>
      <c r="R174" s="162">
        <f>SUM(R175:R227)</f>
        <v>0</v>
      </c>
      <c r="S174" s="161"/>
      <c r="T174" s="163">
        <f>SUM(T175:T227)</f>
        <v>0</v>
      </c>
      <c r="AR174" s="156" t="s">
        <v>165</v>
      </c>
      <c r="AT174" s="164" t="s">
        <v>82</v>
      </c>
      <c r="AU174" s="164" t="s">
        <v>91</v>
      </c>
      <c r="AY174" s="156" t="s">
        <v>159</v>
      </c>
      <c r="BK174" s="165">
        <f>SUM(BK175:BK227)</f>
        <v>0</v>
      </c>
    </row>
    <row r="175" spans="1:65" s="2" customFormat="1" ht="19.8" customHeight="1">
      <c r="A175" s="34"/>
      <c r="B175" s="168"/>
      <c r="C175" s="169" t="s">
        <v>208</v>
      </c>
      <c r="D175" s="169" t="s">
        <v>161</v>
      </c>
      <c r="E175" s="170" t="s">
        <v>2352</v>
      </c>
      <c r="F175" s="171" t="s">
        <v>2353</v>
      </c>
      <c r="G175" s="172" t="s">
        <v>630</v>
      </c>
      <c r="H175" s="173">
        <v>1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48</v>
      </c>
      <c r="O175" s="60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2309</v>
      </c>
      <c r="AT175" s="181" t="s">
        <v>161</v>
      </c>
      <c r="AU175" s="181" t="s">
        <v>93</v>
      </c>
      <c r="AY175" s="18" t="s">
        <v>159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91</v>
      </c>
      <c r="BK175" s="182">
        <f>ROUND(I175*H175,2)</f>
        <v>0</v>
      </c>
      <c r="BL175" s="18" t="s">
        <v>2309</v>
      </c>
      <c r="BM175" s="181" t="s">
        <v>2354</v>
      </c>
    </row>
    <row r="176" spans="1:65" s="14" customFormat="1">
      <c r="B176" s="191"/>
      <c r="D176" s="184" t="s">
        <v>167</v>
      </c>
      <c r="E176" s="192" t="s">
        <v>1</v>
      </c>
      <c r="F176" s="193" t="s">
        <v>91</v>
      </c>
      <c r="H176" s="194">
        <v>1</v>
      </c>
      <c r="I176" s="195"/>
      <c r="L176" s="191"/>
      <c r="M176" s="196"/>
      <c r="N176" s="197"/>
      <c r="O176" s="197"/>
      <c r="P176" s="197"/>
      <c r="Q176" s="197"/>
      <c r="R176" s="197"/>
      <c r="S176" s="197"/>
      <c r="T176" s="198"/>
      <c r="AT176" s="192" t="s">
        <v>167</v>
      </c>
      <c r="AU176" s="192" t="s">
        <v>93</v>
      </c>
      <c r="AV176" s="14" t="s">
        <v>93</v>
      </c>
      <c r="AW176" s="14" t="s">
        <v>38</v>
      </c>
      <c r="AX176" s="14" t="s">
        <v>91</v>
      </c>
      <c r="AY176" s="192" t="s">
        <v>159</v>
      </c>
    </row>
    <row r="177" spans="1:65" s="13" customFormat="1">
      <c r="B177" s="183"/>
      <c r="D177" s="184" t="s">
        <v>167</v>
      </c>
      <c r="E177" s="185" t="s">
        <v>1</v>
      </c>
      <c r="F177" s="186" t="s">
        <v>242</v>
      </c>
      <c r="H177" s="185" t="s">
        <v>1</v>
      </c>
      <c r="I177" s="187"/>
      <c r="L177" s="183"/>
      <c r="M177" s="188"/>
      <c r="N177" s="189"/>
      <c r="O177" s="189"/>
      <c r="P177" s="189"/>
      <c r="Q177" s="189"/>
      <c r="R177" s="189"/>
      <c r="S177" s="189"/>
      <c r="T177" s="190"/>
      <c r="AT177" s="185" t="s">
        <v>167</v>
      </c>
      <c r="AU177" s="185" t="s">
        <v>93</v>
      </c>
      <c r="AV177" s="13" t="s">
        <v>91</v>
      </c>
      <c r="AW177" s="13" t="s">
        <v>38</v>
      </c>
      <c r="AX177" s="13" t="s">
        <v>83</v>
      </c>
      <c r="AY177" s="185" t="s">
        <v>159</v>
      </c>
    </row>
    <row r="178" spans="1:65" s="13" customFormat="1" ht="20.399999999999999">
      <c r="B178" s="183"/>
      <c r="D178" s="184" t="s">
        <v>167</v>
      </c>
      <c r="E178" s="185" t="s">
        <v>1</v>
      </c>
      <c r="F178" s="186" t="s">
        <v>2355</v>
      </c>
      <c r="H178" s="185" t="s">
        <v>1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5" t="s">
        <v>167</v>
      </c>
      <c r="AU178" s="185" t="s">
        <v>93</v>
      </c>
      <c r="AV178" s="13" t="s">
        <v>91</v>
      </c>
      <c r="AW178" s="13" t="s">
        <v>38</v>
      </c>
      <c r="AX178" s="13" t="s">
        <v>83</v>
      </c>
      <c r="AY178" s="185" t="s">
        <v>159</v>
      </c>
    </row>
    <row r="179" spans="1:65" s="2" customFormat="1" ht="19.8" customHeight="1">
      <c r="A179" s="34"/>
      <c r="B179" s="168"/>
      <c r="C179" s="169" t="s">
        <v>215</v>
      </c>
      <c r="D179" s="169" t="s">
        <v>161</v>
      </c>
      <c r="E179" s="170" t="s">
        <v>2356</v>
      </c>
      <c r="F179" s="171" t="s">
        <v>2357</v>
      </c>
      <c r="G179" s="172" t="s">
        <v>630</v>
      </c>
      <c r="H179" s="173">
        <v>1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48</v>
      </c>
      <c r="O179" s="60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2309</v>
      </c>
      <c r="AT179" s="181" t="s">
        <v>161</v>
      </c>
      <c r="AU179" s="181" t="s">
        <v>93</v>
      </c>
      <c r="AY179" s="18" t="s">
        <v>159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8" t="s">
        <v>91</v>
      </c>
      <c r="BK179" s="182">
        <f>ROUND(I179*H179,2)</f>
        <v>0</v>
      </c>
      <c r="BL179" s="18" t="s">
        <v>2309</v>
      </c>
      <c r="BM179" s="181" t="s">
        <v>2358</v>
      </c>
    </row>
    <row r="180" spans="1:65" s="14" customFormat="1">
      <c r="B180" s="191"/>
      <c r="D180" s="184" t="s">
        <v>167</v>
      </c>
      <c r="E180" s="192" t="s">
        <v>1</v>
      </c>
      <c r="F180" s="193" t="s">
        <v>91</v>
      </c>
      <c r="H180" s="194">
        <v>1</v>
      </c>
      <c r="I180" s="195"/>
      <c r="L180" s="191"/>
      <c r="M180" s="196"/>
      <c r="N180" s="197"/>
      <c r="O180" s="197"/>
      <c r="P180" s="197"/>
      <c r="Q180" s="197"/>
      <c r="R180" s="197"/>
      <c r="S180" s="197"/>
      <c r="T180" s="198"/>
      <c r="AT180" s="192" t="s">
        <v>167</v>
      </c>
      <c r="AU180" s="192" t="s">
        <v>93</v>
      </c>
      <c r="AV180" s="14" t="s">
        <v>93</v>
      </c>
      <c r="AW180" s="14" t="s">
        <v>38</v>
      </c>
      <c r="AX180" s="14" t="s">
        <v>91</v>
      </c>
      <c r="AY180" s="192" t="s">
        <v>159</v>
      </c>
    </row>
    <row r="181" spans="1:65" s="13" customFormat="1">
      <c r="B181" s="183"/>
      <c r="D181" s="184" t="s">
        <v>167</v>
      </c>
      <c r="E181" s="185" t="s">
        <v>1</v>
      </c>
      <c r="F181" s="186" t="s">
        <v>242</v>
      </c>
      <c r="H181" s="185" t="s">
        <v>1</v>
      </c>
      <c r="I181" s="187"/>
      <c r="L181" s="183"/>
      <c r="M181" s="188"/>
      <c r="N181" s="189"/>
      <c r="O181" s="189"/>
      <c r="P181" s="189"/>
      <c r="Q181" s="189"/>
      <c r="R181" s="189"/>
      <c r="S181" s="189"/>
      <c r="T181" s="190"/>
      <c r="AT181" s="185" t="s">
        <v>167</v>
      </c>
      <c r="AU181" s="185" t="s">
        <v>93</v>
      </c>
      <c r="AV181" s="13" t="s">
        <v>91</v>
      </c>
      <c r="AW181" s="13" t="s">
        <v>38</v>
      </c>
      <c r="AX181" s="13" t="s">
        <v>83</v>
      </c>
      <c r="AY181" s="185" t="s">
        <v>159</v>
      </c>
    </row>
    <row r="182" spans="1:65" s="13" customFormat="1" ht="20.399999999999999">
      <c r="B182" s="183"/>
      <c r="D182" s="184" t="s">
        <v>167</v>
      </c>
      <c r="E182" s="185" t="s">
        <v>1</v>
      </c>
      <c r="F182" s="186" t="s">
        <v>2359</v>
      </c>
      <c r="H182" s="185" t="s">
        <v>1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5" t="s">
        <v>167</v>
      </c>
      <c r="AU182" s="185" t="s">
        <v>93</v>
      </c>
      <c r="AV182" s="13" t="s">
        <v>91</v>
      </c>
      <c r="AW182" s="13" t="s">
        <v>38</v>
      </c>
      <c r="AX182" s="13" t="s">
        <v>83</v>
      </c>
      <c r="AY182" s="185" t="s">
        <v>159</v>
      </c>
    </row>
    <row r="183" spans="1:65" s="13" customFormat="1" ht="20.399999999999999">
      <c r="B183" s="183"/>
      <c r="D183" s="184" t="s">
        <v>167</v>
      </c>
      <c r="E183" s="185" t="s">
        <v>1</v>
      </c>
      <c r="F183" s="186" t="s">
        <v>2360</v>
      </c>
      <c r="H183" s="185" t="s">
        <v>1</v>
      </c>
      <c r="I183" s="187"/>
      <c r="L183" s="183"/>
      <c r="M183" s="188"/>
      <c r="N183" s="189"/>
      <c r="O183" s="189"/>
      <c r="P183" s="189"/>
      <c r="Q183" s="189"/>
      <c r="R183" s="189"/>
      <c r="S183" s="189"/>
      <c r="T183" s="190"/>
      <c r="AT183" s="185" t="s">
        <v>167</v>
      </c>
      <c r="AU183" s="185" t="s">
        <v>93</v>
      </c>
      <c r="AV183" s="13" t="s">
        <v>91</v>
      </c>
      <c r="AW183" s="13" t="s">
        <v>38</v>
      </c>
      <c r="AX183" s="13" t="s">
        <v>83</v>
      </c>
      <c r="AY183" s="185" t="s">
        <v>159</v>
      </c>
    </row>
    <row r="184" spans="1:65" s="2" customFormat="1" ht="14.4" customHeight="1">
      <c r="A184" s="34"/>
      <c r="B184" s="168"/>
      <c r="C184" s="169" t="s">
        <v>222</v>
      </c>
      <c r="D184" s="169" t="s">
        <v>161</v>
      </c>
      <c r="E184" s="170" t="s">
        <v>2361</v>
      </c>
      <c r="F184" s="171" t="s">
        <v>2362</v>
      </c>
      <c r="G184" s="172" t="s">
        <v>630</v>
      </c>
      <c r="H184" s="173">
        <v>1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48</v>
      </c>
      <c r="O184" s="60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2309</v>
      </c>
      <c r="AT184" s="181" t="s">
        <v>161</v>
      </c>
      <c r="AU184" s="181" t="s">
        <v>93</v>
      </c>
      <c r="AY184" s="18" t="s">
        <v>159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91</v>
      </c>
      <c r="BK184" s="182">
        <f>ROUND(I184*H184,2)</f>
        <v>0</v>
      </c>
      <c r="BL184" s="18" t="s">
        <v>2309</v>
      </c>
      <c r="BM184" s="181" t="s">
        <v>2363</v>
      </c>
    </row>
    <row r="185" spans="1:65" s="14" customFormat="1">
      <c r="B185" s="191"/>
      <c r="D185" s="184" t="s">
        <v>167</v>
      </c>
      <c r="E185" s="192" t="s">
        <v>1</v>
      </c>
      <c r="F185" s="193" t="s">
        <v>91</v>
      </c>
      <c r="H185" s="194">
        <v>1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167</v>
      </c>
      <c r="AU185" s="192" t="s">
        <v>93</v>
      </c>
      <c r="AV185" s="14" t="s">
        <v>93</v>
      </c>
      <c r="AW185" s="14" t="s">
        <v>38</v>
      </c>
      <c r="AX185" s="14" t="s">
        <v>91</v>
      </c>
      <c r="AY185" s="192" t="s">
        <v>159</v>
      </c>
    </row>
    <row r="186" spans="1:65" s="13" customFormat="1">
      <c r="B186" s="183"/>
      <c r="D186" s="184" t="s">
        <v>167</v>
      </c>
      <c r="E186" s="185" t="s">
        <v>1</v>
      </c>
      <c r="F186" s="186" t="s">
        <v>242</v>
      </c>
      <c r="H186" s="185" t="s">
        <v>1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5" t="s">
        <v>167</v>
      </c>
      <c r="AU186" s="185" t="s">
        <v>93</v>
      </c>
      <c r="AV186" s="13" t="s">
        <v>91</v>
      </c>
      <c r="AW186" s="13" t="s">
        <v>38</v>
      </c>
      <c r="AX186" s="13" t="s">
        <v>83</v>
      </c>
      <c r="AY186" s="185" t="s">
        <v>159</v>
      </c>
    </row>
    <row r="187" spans="1:65" s="13" customFormat="1" ht="30.6">
      <c r="B187" s="183"/>
      <c r="D187" s="184" t="s">
        <v>167</v>
      </c>
      <c r="E187" s="185" t="s">
        <v>1</v>
      </c>
      <c r="F187" s="186" t="s">
        <v>2364</v>
      </c>
      <c r="H187" s="185" t="s">
        <v>1</v>
      </c>
      <c r="I187" s="187"/>
      <c r="L187" s="183"/>
      <c r="M187" s="188"/>
      <c r="N187" s="189"/>
      <c r="O187" s="189"/>
      <c r="P187" s="189"/>
      <c r="Q187" s="189"/>
      <c r="R187" s="189"/>
      <c r="S187" s="189"/>
      <c r="T187" s="190"/>
      <c r="AT187" s="185" t="s">
        <v>167</v>
      </c>
      <c r="AU187" s="185" t="s">
        <v>93</v>
      </c>
      <c r="AV187" s="13" t="s">
        <v>91</v>
      </c>
      <c r="AW187" s="13" t="s">
        <v>38</v>
      </c>
      <c r="AX187" s="13" t="s">
        <v>83</v>
      </c>
      <c r="AY187" s="185" t="s">
        <v>159</v>
      </c>
    </row>
    <row r="188" spans="1:65" s="13" customFormat="1" ht="20.399999999999999">
      <c r="B188" s="183"/>
      <c r="D188" s="184" t="s">
        <v>167</v>
      </c>
      <c r="E188" s="185" t="s">
        <v>1</v>
      </c>
      <c r="F188" s="186" t="s">
        <v>2365</v>
      </c>
      <c r="H188" s="185" t="s">
        <v>1</v>
      </c>
      <c r="I188" s="187"/>
      <c r="L188" s="183"/>
      <c r="M188" s="188"/>
      <c r="N188" s="189"/>
      <c r="O188" s="189"/>
      <c r="P188" s="189"/>
      <c r="Q188" s="189"/>
      <c r="R188" s="189"/>
      <c r="S188" s="189"/>
      <c r="T188" s="190"/>
      <c r="AT188" s="185" t="s">
        <v>167</v>
      </c>
      <c r="AU188" s="185" t="s">
        <v>93</v>
      </c>
      <c r="AV188" s="13" t="s">
        <v>91</v>
      </c>
      <c r="AW188" s="13" t="s">
        <v>38</v>
      </c>
      <c r="AX188" s="13" t="s">
        <v>83</v>
      </c>
      <c r="AY188" s="185" t="s">
        <v>159</v>
      </c>
    </row>
    <row r="189" spans="1:65" s="2" customFormat="1" ht="14.4" customHeight="1">
      <c r="A189" s="34"/>
      <c r="B189" s="168"/>
      <c r="C189" s="169" t="s">
        <v>226</v>
      </c>
      <c r="D189" s="169" t="s">
        <v>161</v>
      </c>
      <c r="E189" s="170" t="s">
        <v>2366</v>
      </c>
      <c r="F189" s="171" t="s">
        <v>2367</v>
      </c>
      <c r="G189" s="172" t="s">
        <v>630</v>
      </c>
      <c r="H189" s="173">
        <v>1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48</v>
      </c>
      <c r="O189" s="60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2309</v>
      </c>
      <c r="AT189" s="181" t="s">
        <v>161</v>
      </c>
      <c r="AU189" s="181" t="s">
        <v>93</v>
      </c>
      <c r="AY189" s="18" t="s">
        <v>159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8" t="s">
        <v>91</v>
      </c>
      <c r="BK189" s="182">
        <f>ROUND(I189*H189,2)</f>
        <v>0</v>
      </c>
      <c r="BL189" s="18" t="s">
        <v>2309</v>
      </c>
      <c r="BM189" s="181" t="s">
        <v>2368</v>
      </c>
    </row>
    <row r="190" spans="1:65" s="14" customFormat="1">
      <c r="B190" s="191"/>
      <c r="D190" s="184" t="s">
        <v>167</v>
      </c>
      <c r="E190" s="192" t="s">
        <v>1</v>
      </c>
      <c r="F190" s="193" t="s">
        <v>91</v>
      </c>
      <c r="H190" s="194">
        <v>1</v>
      </c>
      <c r="I190" s="195"/>
      <c r="L190" s="191"/>
      <c r="M190" s="196"/>
      <c r="N190" s="197"/>
      <c r="O190" s="197"/>
      <c r="P190" s="197"/>
      <c r="Q190" s="197"/>
      <c r="R190" s="197"/>
      <c r="S190" s="197"/>
      <c r="T190" s="198"/>
      <c r="AT190" s="192" t="s">
        <v>167</v>
      </c>
      <c r="AU190" s="192" t="s">
        <v>93</v>
      </c>
      <c r="AV190" s="14" t="s">
        <v>93</v>
      </c>
      <c r="AW190" s="14" t="s">
        <v>38</v>
      </c>
      <c r="AX190" s="14" t="s">
        <v>91</v>
      </c>
      <c r="AY190" s="192" t="s">
        <v>159</v>
      </c>
    </row>
    <row r="191" spans="1:65" s="13" customFormat="1">
      <c r="B191" s="183"/>
      <c r="D191" s="184" t="s">
        <v>167</v>
      </c>
      <c r="E191" s="185" t="s">
        <v>1</v>
      </c>
      <c r="F191" s="186" t="s">
        <v>242</v>
      </c>
      <c r="H191" s="185" t="s">
        <v>1</v>
      </c>
      <c r="I191" s="187"/>
      <c r="L191" s="183"/>
      <c r="M191" s="188"/>
      <c r="N191" s="189"/>
      <c r="O191" s="189"/>
      <c r="P191" s="189"/>
      <c r="Q191" s="189"/>
      <c r="R191" s="189"/>
      <c r="S191" s="189"/>
      <c r="T191" s="190"/>
      <c r="AT191" s="185" t="s">
        <v>167</v>
      </c>
      <c r="AU191" s="185" t="s">
        <v>93</v>
      </c>
      <c r="AV191" s="13" t="s">
        <v>91</v>
      </c>
      <c r="AW191" s="13" t="s">
        <v>38</v>
      </c>
      <c r="AX191" s="13" t="s">
        <v>83</v>
      </c>
      <c r="AY191" s="185" t="s">
        <v>159</v>
      </c>
    </row>
    <row r="192" spans="1:65" s="13" customFormat="1" ht="20.399999999999999">
      <c r="B192" s="183"/>
      <c r="D192" s="184" t="s">
        <v>167</v>
      </c>
      <c r="E192" s="185" t="s">
        <v>1</v>
      </c>
      <c r="F192" s="186" t="s">
        <v>2369</v>
      </c>
      <c r="H192" s="185" t="s">
        <v>1</v>
      </c>
      <c r="I192" s="187"/>
      <c r="L192" s="183"/>
      <c r="M192" s="188"/>
      <c r="N192" s="189"/>
      <c r="O192" s="189"/>
      <c r="P192" s="189"/>
      <c r="Q192" s="189"/>
      <c r="R192" s="189"/>
      <c r="S192" s="189"/>
      <c r="T192" s="190"/>
      <c r="AT192" s="185" t="s">
        <v>167</v>
      </c>
      <c r="AU192" s="185" t="s">
        <v>93</v>
      </c>
      <c r="AV192" s="13" t="s">
        <v>91</v>
      </c>
      <c r="AW192" s="13" t="s">
        <v>38</v>
      </c>
      <c r="AX192" s="13" t="s">
        <v>83</v>
      </c>
      <c r="AY192" s="185" t="s">
        <v>159</v>
      </c>
    </row>
    <row r="193" spans="1:65" s="13" customFormat="1" ht="30.6">
      <c r="B193" s="183"/>
      <c r="D193" s="184" t="s">
        <v>167</v>
      </c>
      <c r="E193" s="185" t="s">
        <v>1</v>
      </c>
      <c r="F193" s="186" t="s">
        <v>2370</v>
      </c>
      <c r="H193" s="185" t="s">
        <v>1</v>
      </c>
      <c r="I193" s="187"/>
      <c r="L193" s="183"/>
      <c r="M193" s="188"/>
      <c r="N193" s="189"/>
      <c r="O193" s="189"/>
      <c r="P193" s="189"/>
      <c r="Q193" s="189"/>
      <c r="R193" s="189"/>
      <c r="S193" s="189"/>
      <c r="T193" s="190"/>
      <c r="AT193" s="185" t="s">
        <v>167</v>
      </c>
      <c r="AU193" s="185" t="s">
        <v>93</v>
      </c>
      <c r="AV193" s="13" t="s">
        <v>91</v>
      </c>
      <c r="AW193" s="13" t="s">
        <v>38</v>
      </c>
      <c r="AX193" s="13" t="s">
        <v>83</v>
      </c>
      <c r="AY193" s="185" t="s">
        <v>159</v>
      </c>
    </row>
    <row r="194" spans="1:65" s="2" customFormat="1" ht="19.8" customHeight="1">
      <c r="A194" s="34"/>
      <c r="B194" s="168"/>
      <c r="C194" s="169" t="s">
        <v>230</v>
      </c>
      <c r="D194" s="169" t="s">
        <v>161</v>
      </c>
      <c r="E194" s="170" t="s">
        <v>2371</v>
      </c>
      <c r="F194" s="171" t="s">
        <v>2372</v>
      </c>
      <c r="G194" s="172" t="s">
        <v>630</v>
      </c>
      <c r="H194" s="173">
        <v>1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48</v>
      </c>
      <c r="O194" s="60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2309</v>
      </c>
      <c r="AT194" s="181" t="s">
        <v>161</v>
      </c>
      <c r="AU194" s="181" t="s">
        <v>93</v>
      </c>
      <c r="AY194" s="18" t="s">
        <v>159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91</v>
      </c>
      <c r="BK194" s="182">
        <f>ROUND(I194*H194,2)</f>
        <v>0</v>
      </c>
      <c r="BL194" s="18" t="s">
        <v>2309</v>
      </c>
      <c r="BM194" s="181" t="s">
        <v>2373</v>
      </c>
    </row>
    <row r="195" spans="1:65" s="14" customFormat="1">
      <c r="B195" s="191"/>
      <c r="D195" s="184" t="s">
        <v>167</v>
      </c>
      <c r="E195" s="192" t="s">
        <v>1</v>
      </c>
      <c r="F195" s="193" t="s">
        <v>91</v>
      </c>
      <c r="H195" s="194">
        <v>1</v>
      </c>
      <c r="I195" s="195"/>
      <c r="L195" s="191"/>
      <c r="M195" s="196"/>
      <c r="N195" s="197"/>
      <c r="O195" s="197"/>
      <c r="P195" s="197"/>
      <c r="Q195" s="197"/>
      <c r="R195" s="197"/>
      <c r="S195" s="197"/>
      <c r="T195" s="198"/>
      <c r="AT195" s="192" t="s">
        <v>167</v>
      </c>
      <c r="AU195" s="192" t="s">
        <v>93</v>
      </c>
      <c r="AV195" s="14" t="s">
        <v>93</v>
      </c>
      <c r="AW195" s="14" t="s">
        <v>38</v>
      </c>
      <c r="AX195" s="14" t="s">
        <v>91</v>
      </c>
      <c r="AY195" s="192" t="s">
        <v>159</v>
      </c>
    </row>
    <row r="196" spans="1:65" s="13" customFormat="1">
      <c r="B196" s="183"/>
      <c r="D196" s="184" t="s">
        <v>167</v>
      </c>
      <c r="E196" s="185" t="s">
        <v>1</v>
      </c>
      <c r="F196" s="186" t="s">
        <v>242</v>
      </c>
      <c r="H196" s="185" t="s">
        <v>1</v>
      </c>
      <c r="I196" s="187"/>
      <c r="L196" s="183"/>
      <c r="M196" s="188"/>
      <c r="N196" s="189"/>
      <c r="O196" s="189"/>
      <c r="P196" s="189"/>
      <c r="Q196" s="189"/>
      <c r="R196" s="189"/>
      <c r="S196" s="189"/>
      <c r="T196" s="190"/>
      <c r="AT196" s="185" t="s">
        <v>167</v>
      </c>
      <c r="AU196" s="185" t="s">
        <v>93</v>
      </c>
      <c r="AV196" s="13" t="s">
        <v>91</v>
      </c>
      <c r="AW196" s="13" t="s">
        <v>38</v>
      </c>
      <c r="AX196" s="13" t="s">
        <v>83</v>
      </c>
      <c r="AY196" s="185" t="s">
        <v>159</v>
      </c>
    </row>
    <row r="197" spans="1:65" s="13" customFormat="1" ht="20.399999999999999">
      <c r="B197" s="183"/>
      <c r="D197" s="184" t="s">
        <v>167</v>
      </c>
      <c r="E197" s="185" t="s">
        <v>1</v>
      </c>
      <c r="F197" s="186" t="s">
        <v>2374</v>
      </c>
      <c r="H197" s="185" t="s">
        <v>1</v>
      </c>
      <c r="I197" s="187"/>
      <c r="L197" s="183"/>
      <c r="M197" s="188"/>
      <c r="N197" s="189"/>
      <c r="O197" s="189"/>
      <c r="P197" s="189"/>
      <c r="Q197" s="189"/>
      <c r="R197" s="189"/>
      <c r="S197" s="189"/>
      <c r="T197" s="190"/>
      <c r="AT197" s="185" t="s">
        <v>167</v>
      </c>
      <c r="AU197" s="185" t="s">
        <v>93</v>
      </c>
      <c r="AV197" s="13" t="s">
        <v>91</v>
      </c>
      <c r="AW197" s="13" t="s">
        <v>38</v>
      </c>
      <c r="AX197" s="13" t="s">
        <v>83</v>
      </c>
      <c r="AY197" s="185" t="s">
        <v>159</v>
      </c>
    </row>
    <row r="198" spans="1:65" s="2" customFormat="1" ht="14.4" customHeight="1">
      <c r="A198" s="34"/>
      <c r="B198" s="168"/>
      <c r="C198" s="169" t="s">
        <v>8</v>
      </c>
      <c r="D198" s="169" t="s">
        <v>161</v>
      </c>
      <c r="E198" s="170" t="s">
        <v>2375</v>
      </c>
      <c r="F198" s="171" t="s">
        <v>2376</v>
      </c>
      <c r="G198" s="172" t="s">
        <v>630</v>
      </c>
      <c r="H198" s="173">
        <v>1</v>
      </c>
      <c r="I198" s="174"/>
      <c r="J198" s="175">
        <f>ROUND(I198*H198,2)</f>
        <v>0</v>
      </c>
      <c r="K198" s="176"/>
      <c r="L198" s="35"/>
      <c r="M198" s="177" t="s">
        <v>1</v>
      </c>
      <c r="N198" s="178" t="s">
        <v>48</v>
      </c>
      <c r="O198" s="60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2309</v>
      </c>
      <c r="AT198" s="181" t="s">
        <v>161</v>
      </c>
      <c r="AU198" s="181" t="s">
        <v>93</v>
      </c>
      <c r="AY198" s="18" t="s">
        <v>159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91</v>
      </c>
      <c r="BK198" s="182">
        <f>ROUND(I198*H198,2)</f>
        <v>0</v>
      </c>
      <c r="BL198" s="18" t="s">
        <v>2309</v>
      </c>
      <c r="BM198" s="181" t="s">
        <v>2377</v>
      </c>
    </row>
    <row r="199" spans="1:65" s="14" customFormat="1">
      <c r="B199" s="191"/>
      <c r="D199" s="184" t="s">
        <v>167</v>
      </c>
      <c r="E199" s="192" t="s">
        <v>1</v>
      </c>
      <c r="F199" s="193" t="s">
        <v>91</v>
      </c>
      <c r="H199" s="194">
        <v>1</v>
      </c>
      <c r="I199" s="195"/>
      <c r="L199" s="191"/>
      <c r="M199" s="196"/>
      <c r="N199" s="197"/>
      <c r="O199" s="197"/>
      <c r="P199" s="197"/>
      <c r="Q199" s="197"/>
      <c r="R199" s="197"/>
      <c r="S199" s="197"/>
      <c r="T199" s="198"/>
      <c r="AT199" s="192" t="s">
        <v>167</v>
      </c>
      <c r="AU199" s="192" t="s">
        <v>93</v>
      </c>
      <c r="AV199" s="14" t="s">
        <v>93</v>
      </c>
      <c r="AW199" s="14" t="s">
        <v>38</v>
      </c>
      <c r="AX199" s="14" t="s">
        <v>91</v>
      </c>
      <c r="AY199" s="192" t="s">
        <v>159</v>
      </c>
    </row>
    <row r="200" spans="1:65" s="13" customFormat="1">
      <c r="B200" s="183"/>
      <c r="D200" s="184" t="s">
        <v>167</v>
      </c>
      <c r="E200" s="185" t="s">
        <v>1</v>
      </c>
      <c r="F200" s="186" t="s">
        <v>242</v>
      </c>
      <c r="H200" s="185" t="s">
        <v>1</v>
      </c>
      <c r="I200" s="187"/>
      <c r="L200" s="183"/>
      <c r="M200" s="188"/>
      <c r="N200" s="189"/>
      <c r="O200" s="189"/>
      <c r="P200" s="189"/>
      <c r="Q200" s="189"/>
      <c r="R200" s="189"/>
      <c r="S200" s="189"/>
      <c r="T200" s="190"/>
      <c r="AT200" s="185" t="s">
        <v>167</v>
      </c>
      <c r="AU200" s="185" t="s">
        <v>93</v>
      </c>
      <c r="AV200" s="13" t="s">
        <v>91</v>
      </c>
      <c r="AW200" s="13" t="s">
        <v>38</v>
      </c>
      <c r="AX200" s="13" t="s">
        <v>83</v>
      </c>
      <c r="AY200" s="185" t="s">
        <v>159</v>
      </c>
    </row>
    <row r="201" spans="1:65" s="13" customFormat="1" ht="20.399999999999999">
      <c r="B201" s="183"/>
      <c r="D201" s="184" t="s">
        <v>167</v>
      </c>
      <c r="E201" s="185" t="s">
        <v>1</v>
      </c>
      <c r="F201" s="186" t="s">
        <v>2378</v>
      </c>
      <c r="H201" s="185" t="s">
        <v>1</v>
      </c>
      <c r="I201" s="187"/>
      <c r="L201" s="183"/>
      <c r="M201" s="188"/>
      <c r="N201" s="189"/>
      <c r="O201" s="189"/>
      <c r="P201" s="189"/>
      <c r="Q201" s="189"/>
      <c r="R201" s="189"/>
      <c r="S201" s="189"/>
      <c r="T201" s="190"/>
      <c r="AT201" s="185" t="s">
        <v>167</v>
      </c>
      <c r="AU201" s="185" t="s">
        <v>93</v>
      </c>
      <c r="AV201" s="13" t="s">
        <v>91</v>
      </c>
      <c r="AW201" s="13" t="s">
        <v>38</v>
      </c>
      <c r="AX201" s="13" t="s">
        <v>83</v>
      </c>
      <c r="AY201" s="185" t="s">
        <v>159</v>
      </c>
    </row>
    <row r="202" spans="1:65" s="2" customFormat="1" ht="19.8" customHeight="1">
      <c r="A202" s="34"/>
      <c r="B202" s="168"/>
      <c r="C202" s="169" t="s">
        <v>247</v>
      </c>
      <c r="D202" s="169" t="s">
        <v>161</v>
      </c>
      <c r="E202" s="170" t="s">
        <v>2379</v>
      </c>
      <c r="F202" s="171" t="s">
        <v>2380</v>
      </c>
      <c r="G202" s="172" t="s">
        <v>630</v>
      </c>
      <c r="H202" s="173">
        <v>1</v>
      </c>
      <c r="I202" s="174"/>
      <c r="J202" s="175">
        <f>ROUND(I202*H202,2)</f>
        <v>0</v>
      </c>
      <c r="K202" s="176"/>
      <c r="L202" s="35"/>
      <c r="M202" s="177" t="s">
        <v>1</v>
      </c>
      <c r="N202" s="178" t="s">
        <v>48</v>
      </c>
      <c r="O202" s="60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2309</v>
      </c>
      <c r="AT202" s="181" t="s">
        <v>161</v>
      </c>
      <c r="AU202" s="181" t="s">
        <v>93</v>
      </c>
      <c r="AY202" s="18" t="s">
        <v>159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91</v>
      </c>
      <c r="BK202" s="182">
        <f>ROUND(I202*H202,2)</f>
        <v>0</v>
      </c>
      <c r="BL202" s="18" t="s">
        <v>2309</v>
      </c>
      <c r="BM202" s="181" t="s">
        <v>2381</v>
      </c>
    </row>
    <row r="203" spans="1:65" s="14" customFormat="1">
      <c r="B203" s="191"/>
      <c r="D203" s="184" t="s">
        <v>167</v>
      </c>
      <c r="E203" s="192" t="s">
        <v>1</v>
      </c>
      <c r="F203" s="193" t="s">
        <v>91</v>
      </c>
      <c r="H203" s="194">
        <v>1</v>
      </c>
      <c r="I203" s="195"/>
      <c r="L203" s="191"/>
      <c r="M203" s="196"/>
      <c r="N203" s="197"/>
      <c r="O203" s="197"/>
      <c r="P203" s="197"/>
      <c r="Q203" s="197"/>
      <c r="R203" s="197"/>
      <c r="S203" s="197"/>
      <c r="T203" s="198"/>
      <c r="AT203" s="192" t="s">
        <v>167</v>
      </c>
      <c r="AU203" s="192" t="s">
        <v>93</v>
      </c>
      <c r="AV203" s="14" t="s">
        <v>93</v>
      </c>
      <c r="AW203" s="14" t="s">
        <v>38</v>
      </c>
      <c r="AX203" s="14" t="s">
        <v>91</v>
      </c>
      <c r="AY203" s="192" t="s">
        <v>159</v>
      </c>
    </row>
    <row r="204" spans="1:65" s="13" customFormat="1">
      <c r="B204" s="183"/>
      <c r="D204" s="184" t="s">
        <v>167</v>
      </c>
      <c r="E204" s="185" t="s">
        <v>1</v>
      </c>
      <c r="F204" s="186" t="s">
        <v>242</v>
      </c>
      <c r="H204" s="185" t="s">
        <v>1</v>
      </c>
      <c r="I204" s="187"/>
      <c r="L204" s="183"/>
      <c r="M204" s="188"/>
      <c r="N204" s="189"/>
      <c r="O204" s="189"/>
      <c r="P204" s="189"/>
      <c r="Q204" s="189"/>
      <c r="R204" s="189"/>
      <c r="S204" s="189"/>
      <c r="T204" s="190"/>
      <c r="AT204" s="185" t="s">
        <v>167</v>
      </c>
      <c r="AU204" s="185" t="s">
        <v>93</v>
      </c>
      <c r="AV204" s="13" t="s">
        <v>91</v>
      </c>
      <c r="AW204" s="13" t="s">
        <v>38</v>
      </c>
      <c r="AX204" s="13" t="s">
        <v>83</v>
      </c>
      <c r="AY204" s="185" t="s">
        <v>159</v>
      </c>
    </row>
    <row r="205" spans="1:65" s="13" customFormat="1" ht="30.6">
      <c r="B205" s="183"/>
      <c r="D205" s="184" t="s">
        <v>167</v>
      </c>
      <c r="E205" s="185" t="s">
        <v>1</v>
      </c>
      <c r="F205" s="186" t="s">
        <v>2382</v>
      </c>
      <c r="H205" s="185" t="s">
        <v>1</v>
      </c>
      <c r="I205" s="187"/>
      <c r="L205" s="183"/>
      <c r="M205" s="188"/>
      <c r="N205" s="189"/>
      <c r="O205" s="189"/>
      <c r="P205" s="189"/>
      <c r="Q205" s="189"/>
      <c r="R205" s="189"/>
      <c r="S205" s="189"/>
      <c r="T205" s="190"/>
      <c r="AT205" s="185" t="s">
        <v>167</v>
      </c>
      <c r="AU205" s="185" t="s">
        <v>93</v>
      </c>
      <c r="AV205" s="13" t="s">
        <v>91</v>
      </c>
      <c r="AW205" s="13" t="s">
        <v>38</v>
      </c>
      <c r="AX205" s="13" t="s">
        <v>83</v>
      </c>
      <c r="AY205" s="185" t="s">
        <v>159</v>
      </c>
    </row>
    <row r="206" spans="1:65" s="13" customFormat="1" ht="20.399999999999999">
      <c r="B206" s="183"/>
      <c r="D206" s="184" t="s">
        <v>167</v>
      </c>
      <c r="E206" s="185" t="s">
        <v>1</v>
      </c>
      <c r="F206" s="186" t="s">
        <v>2383</v>
      </c>
      <c r="H206" s="185" t="s">
        <v>1</v>
      </c>
      <c r="I206" s="187"/>
      <c r="L206" s="183"/>
      <c r="M206" s="188"/>
      <c r="N206" s="189"/>
      <c r="O206" s="189"/>
      <c r="P206" s="189"/>
      <c r="Q206" s="189"/>
      <c r="R206" s="189"/>
      <c r="S206" s="189"/>
      <c r="T206" s="190"/>
      <c r="AT206" s="185" t="s">
        <v>167</v>
      </c>
      <c r="AU206" s="185" t="s">
        <v>93</v>
      </c>
      <c r="AV206" s="13" t="s">
        <v>91</v>
      </c>
      <c r="AW206" s="13" t="s">
        <v>38</v>
      </c>
      <c r="AX206" s="13" t="s">
        <v>83</v>
      </c>
      <c r="AY206" s="185" t="s">
        <v>159</v>
      </c>
    </row>
    <row r="207" spans="1:65" s="13" customFormat="1" ht="30.6">
      <c r="B207" s="183"/>
      <c r="D207" s="184" t="s">
        <v>167</v>
      </c>
      <c r="E207" s="185" t="s">
        <v>1</v>
      </c>
      <c r="F207" s="186" t="s">
        <v>2384</v>
      </c>
      <c r="H207" s="185" t="s">
        <v>1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5" t="s">
        <v>167</v>
      </c>
      <c r="AU207" s="185" t="s">
        <v>93</v>
      </c>
      <c r="AV207" s="13" t="s">
        <v>91</v>
      </c>
      <c r="AW207" s="13" t="s">
        <v>38</v>
      </c>
      <c r="AX207" s="13" t="s">
        <v>83</v>
      </c>
      <c r="AY207" s="185" t="s">
        <v>159</v>
      </c>
    </row>
    <row r="208" spans="1:65" s="2" customFormat="1" ht="14.4" customHeight="1">
      <c r="A208" s="34"/>
      <c r="B208" s="168"/>
      <c r="C208" s="169" t="s">
        <v>252</v>
      </c>
      <c r="D208" s="169" t="s">
        <v>161</v>
      </c>
      <c r="E208" s="170" t="s">
        <v>2385</v>
      </c>
      <c r="F208" s="171" t="s">
        <v>2386</v>
      </c>
      <c r="G208" s="172" t="s">
        <v>630</v>
      </c>
      <c r="H208" s="173">
        <v>1</v>
      </c>
      <c r="I208" s="174"/>
      <c r="J208" s="175">
        <f>ROUND(I208*H208,2)</f>
        <v>0</v>
      </c>
      <c r="K208" s="176"/>
      <c r="L208" s="35"/>
      <c r="M208" s="177" t="s">
        <v>1</v>
      </c>
      <c r="N208" s="178" t="s">
        <v>48</v>
      </c>
      <c r="O208" s="60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1" t="s">
        <v>2387</v>
      </c>
      <c r="AT208" s="181" t="s">
        <v>161</v>
      </c>
      <c r="AU208" s="181" t="s">
        <v>93</v>
      </c>
      <c r="AY208" s="18" t="s">
        <v>159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8" t="s">
        <v>91</v>
      </c>
      <c r="BK208" s="182">
        <f>ROUND(I208*H208,2)</f>
        <v>0</v>
      </c>
      <c r="BL208" s="18" t="s">
        <v>2387</v>
      </c>
      <c r="BM208" s="181" t="s">
        <v>2388</v>
      </c>
    </row>
    <row r="209" spans="1:65" s="14" customFormat="1">
      <c r="B209" s="191"/>
      <c r="D209" s="184" t="s">
        <v>167</v>
      </c>
      <c r="E209" s="192" t="s">
        <v>1</v>
      </c>
      <c r="F209" s="193" t="s">
        <v>91</v>
      </c>
      <c r="H209" s="194">
        <v>1</v>
      </c>
      <c r="I209" s="195"/>
      <c r="L209" s="191"/>
      <c r="M209" s="196"/>
      <c r="N209" s="197"/>
      <c r="O209" s="197"/>
      <c r="P209" s="197"/>
      <c r="Q209" s="197"/>
      <c r="R209" s="197"/>
      <c r="S209" s="197"/>
      <c r="T209" s="198"/>
      <c r="AT209" s="192" t="s">
        <v>167</v>
      </c>
      <c r="AU209" s="192" t="s">
        <v>93</v>
      </c>
      <c r="AV209" s="14" t="s">
        <v>93</v>
      </c>
      <c r="AW209" s="14" t="s">
        <v>38</v>
      </c>
      <c r="AX209" s="14" t="s">
        <v>83</v>
      </c>
      <c r="AY209" s="192" t="s">
        <v>159</v>
      </c>
    </row>
    <row r="210" spans="1:65" s="13" customFormat="1" ht="20.399999999999999">
      <c r="B210" s="183"/>
      <c r="D210" s="184" t="s">
        <v>167</v>
      </c>
      <c r="E210" s="185" t="s">
        <v>1</v>
      </c>
      <c r="F210" s="186" t="s">
        <v>2389</v>
      </c>
      <c r="H210" s="185" t="s">
        <v>1</v>
      </c>
      <c r="I210" s="187"/>
      <c r="L210" s="183"/>
      <c r="M210" s="188"/>
      <c r="N210" s="189"/>
      <c r="O210" s="189"/>
      <c r="P210" s="189"/>
      <c r="Q210" s="189"/>
      <c r="R210" s="189"/>
      <c r="S210" s="189"/>
      <c r="T210" s="190"/>
      <c r="AT210" s="185" t="s">
        <v>167</v>
      </c>
      <c r="AU210" s="185" t="s">
        <v>93</v>
      </c>
      <c r="AV210" s="13" t="s">
        <v>91</v>
      </c>
      <c r="AW210" s="13" t="s">
        <v>38</v>
      </c>
      <c r="AX210" s="13" t="s">
        <v>83</v>
      </c>
      <c r="AY210" s="185" t="s">
        <v>159</v>
      </c>
    </row>
    <row r="211" spans="1:65" s="13" customFormat="1">
      <c r="B211" s="183"/>
      <c r="D211" s="184" t="s">
        <v>167</v>
      </c>
      <c r="E211" s="185" t="s">
        <v>1</v>
      </c>
      <c r="F211" s="186" t="s">
        <v>2390</v>
      </c>
      <c r="H211" s="185" t="s">
        <v>1</v>
      </c>
      <c r="I211" s="187"/>
      <c r="L211" s="183"/>
      <c r="M211" s="188"/>
      <c r="N211" s="189"/>
      <c r="O211" s="189"/>
      <c r="P211" s="189"/>
      <c r="Q211" s="189"/>
      <c r="R211" s="189"/>
      <c r="S211" s="189"/>
      <c r="T211" s="190"/>
      <c r="AT211" s="185" t="s">
        <v>167</v>
      </c>
      <c r="AU211" s="185" t="s">
        <v>93</v>
      </c>
      <c r="AV211" s="13" t="s">
        <v>91</v>
      </c>
      <c r="AW211" s="13" t="s">
        <v>38</v>
      </c>
      <c r="AX211" s="13" t="s">
        <v>83</v>
      </c>
      <c r="AY211" s="185" t="s">
        <v>159</v>
      </c>
    </row>
    <row r="212" spans="1:65" s="2" customFormat="1" ht="14.4" customHeight="1">
      <c r="A212" s="34"/>
      <c r="B212" s="168"/>
      <c r="C212" s="169" t="s">
        <v>257</v>
      </c>
      <c r="D212" s="169" t="s">
        <v>161</v>
      </c>
      <c r="E212" s="170" t="s">
        <v>2391</v>
      </c>
      <c r="F212" s="171" t="s">
        <v>2392</v>
      </c>
      <c r="G212" s="172" t="s">
        <v>630</v>
      </c>
      <c r="H212" s="173">
        <v>1</v>
      </c>
      <c r="I212" s="174"/>
      <c r="J212" s="175">
        <f>ROUND(I212*H212,2)</f>
        <v>0</v>
      </c>
      <c r="K212" s="176"/>
      <c r="L212" s="35"/>
      <c r="M212" s="177" t="s">
        <v>1</v>
      </c>
      <c r="N212" s="178" t="s">
        <v>48</v>
      </c>
      <c r="O212" s="60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1" t="s">
        <v>2309</v>
      </c>
      <c r="AT212" s="181" t="s">
        <v>161</v>
      </c>
      <c r="AU212" s="181" t="s">
        <v>93</v>
      </c>
      <c r="AY212" s="18" t="s">
        <v>159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8" t="s">
        <v>91</v>
      </c>
      <c r="BK212" s="182">
        <f>ROUND(I212*H212,2)</f>
        <v>0</v>
      </c>
      <c r="BL212" s="18" t="s">
        <v>2309</v>
      </c>
      <c r="BM212" s="181" t="s">
        <v>2393</v>
      </c>
    </row>
    <row r="213" spans="1:65" s="14" customFormat="1">
      <c r="B213" s="191"/>
      <c r="D213" s="184" t="s">
        <v>167</v>
      </c>
      <c r="E213" s="192" t="s">
        <v>1</v>
      </c>
      <c r="F213" s="193" t="s">
        <v>91</v>
      </c>
      <c r="H213" s="194">
        <v>1</v>
      </c>
      <c r="I213" s="195"/>
      <c r="L213" s="191"/>
      <c r="M213" s="196"/>
      <c r="N213" s="197"/>
      <c r="O213" s="197"/>
      <c r="P213" s="197"/>
      <c r="Q213" s="197"/>
      <c r="R213" s="197"/>
      <c r="S213" s="197"/>
      <c r="T213" s="198"/>
      <c r="AT213" s="192" t="s">
        <v>167</v>
      </c>
      <c r="AU213" s="192" t="s">
        <v>93</v>
      </c>
      <c r="AV213" s="14" t="s">
        <v>93</v>
      </c>
      <c r="AW213" s="14" t="s">
        <v>38</v>
      </c>
      <c r="AX213" s="14" t="s">
        <v>91</v>
      </c>
      <c r="AY213" s="192" t="s">
        <v>159</v>
      </c>
    </row>
    <row r="214" spans="1:65" s="13" customFormat="1">
      <c r="B214" s="183"/>
      <c r="D214" s="184" t="s">
        <v>167</v>
      </c>
      <c r="E214" s="185" t="s">
        <v>1</v>
      </c>
      <c r="F214" s="186" t="s">
        <v>242</v>
      </c>
      <c r="H214" s="185" t="s">
        <v>1</v>
      </c>
      <c r="I214" s="187"/>
      <c r="L214" s="183"/>
      <c r="M214" s="188"/>
      <c r="N214" s="189"/>
      <c r="O214" s="189"/>
      <c r="P214" s="189"/>
      <c r="Q214" s="189"/>
      <c r="R214" s="189"/>
      <c r="S214" s="189"/>
      <c r="T214" s="190"/>
      <c r="AT214" s="185" t="s">
        <v>167</v>
      </c>
      <c r="AU214" s="185" t="s">
        <v>93</v>
      </c>
      <c r="AV214" s="13" t="s">
        <v>91</v>
      </c>
      <c r="AW214" s="13" t="s">
        <v>38</v>
      </c>
      <c r="AX214" s="13" t="s">
        <v>83</v>
      </c>
      <c r="AY214" s="185" t="s">
        <v>159</v>
      </c>
    </row>
    <row r="215" spans="1:65" s="13" customFormat="1" ht="20.399999999999999">
      <c r="B215" s="183"/>
      <c r="D215" s="184" t="s">
        <v>167</v>
      </c>
      <c r="E215" s="185" t="s">
        <v>1</v>
      </c>
      <c r="F215" s="186" t="s">
        <v>2394</v>
      </c>
      <c r="H215" s="185" t="s">
        <v>1</v>
      </c>
      <c r="I215" s="187"/>
      <c r="L215" s="183"/>
      <c r="M215" s="188"/>
      <c r="N215" s="189"/>
      <c r="O215" s="189"/>
      <c r="P215" s="189"/>
      <c r="Q215" s="189"/>
      <c r="R215" s="189"/>
      <c r="S215" s="189"/>
      <c r="T215" s="190"/>
      <c r="AT215" s="185" t="s">
        <v>167</v>
      </c>
      <c r="AU215" s="185" t="s">
        <v>93</v>
      </c>
      <c r="AV215" s="13" t="s">
        <v>91</v>
      </c>
      <c r="AW215" s="13" t="s">
        <v>38</v>
      </c>
      <c r="AX215" s="13" t="s">
        <v>83</v>
      </c>
      <c r="AY215" s="185" t="s">
        <v>159</v>
      </c>
    </row>
    <row r="216" spans="1:65" s="2" customFormat="1" ht="14.4" customHeight="1">
      <c r="A216" s="34"/>
      <c r="B216" s="168"/>
      <c r="C216" s="169" t="s">
        <v>270</v>
      </c>
      <c r="D216" s="169" t="s">
        <v>161</v>
      </c>
      <c r="E216" s="170" t="s">
        <v>2395</v>
      </c>
      <c r="F216" s="171" t="s">
        <v>2396</v>
      </c>
      <c r="G216" s="172" t="s">
        <v>630</v>
      </c>
      <c r="H216" s="173">
        <v>1</v>
      </c>
      <c r="I216" s="174"/>
      <c r="J216" s="175">
        <f>ROUND(I216*H216,2)</f>
        <v>0</v>
      </c>
      <c r="K216" s="176"/>
      <c r="L216" s="35"/>
      <c r="M216" s="177" t="s">
        <v>1</v>
      </c>
      <c r="N216" s="178" t="s">
        <v>48</v>
      </c>
      <c r="O216" s="60"/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1" t="s">
        <v>2309</v>
      </c>
      <c r="AT216" s="181" t="s">
        <v>161</v>
      </c>
      <c r="AU216" s="181" t="s">
        <v>93</v>
      </c>
      <c r="AY216" s="18" t="s">
        <v>159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8" t="s">
        <v>91</v>
      </c>
      <c r="BK216" s="182">
        <f>ROUND(I216*H216,2)</f>
        <v>0</v>
      </c>
      <c r="BL216" s="18" t="s">
        <v>2309</v>
      </c>
      <c r="BM216" s="181" t="s">
        <v>2397</v>
      </c>
    </row>
    <row r="217" spans="1:65" s="2" customFormat="1" ht="19.8" customHeight="1">
      <c r="A217" s="34"/>
      <c r="B217" s="168"/>
      <c r="C217" s="169" t="s">
        <v>277</v>
      </c>
      <c r="D217" s="169" t="s">
        <v>161</v>
      </c>
      <c r="E217" s="170" t="s">
        <v>2398</v>
      </c>
      <c r="F217" s="171" t="s">
        <v>2399</v>
      </c>
      <c r="G217" s="172" t="s">
        <v>630</v>
      </c>
      <c r="H217" s="173">
        <v>1</v>
      </c>
      <c r="I217" s="174"/>
      <c r="J217" s="175">
        <f>ROUND(I217*H217,2)</f>
        <v>0</v>
      </c>
      <c r="K217" s="176"/>
      <c r="L217" s="35"/>
      <c r="M217" s="177" t="s">
        <v>1</v>
      </c>
      <c r="N217" s="178" t="s">
        <v>48</v>
      </c>
      <c r="O217" s="60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1" t="s">
        <v>2309</v>
      </c>
      <c r="AT217" s="181" t="s">
        <v>161</v>
      </c>
      <c r="AU217" s="181" t="s">
        <v>93</v>
      </c>
      <c r="AY217" s="18" t="s">
        <v>159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8" t="s">
        <v>91</v>
      </c>
      <c r="BK217" s="182">
        <f>ROUND(I217*H217,2)</f>
        <v>0</v>
      </c>
      <c r="BL217" s="18" t="s">
        <v>2309</v>
      </c>
      <c r="BM217" s="181" t="s">
        <v>2400</v>
      </c>
    </row>
    <row r="218" spans="1:65" s="14" customFormat="1">
      <c r="B218" s="191"/>
      <c r="D218" s="184" t="s">
        <v>167</v>
      </c>
      <c r="E218" s="192" t="s">
        <v>1</v>
      </c>
      <c r="F218" s="193" t="s">
        <v>91</v>
      </c>
      <c r="H218" s="194">
        <v>1</v>
      </c>
      <c r="I218" s="195"/>
      <c r="L218" s="191"/>
      <c r="M218" s="196"/>
      <c r="N218" s="197"/>
      <c r="O218" s="197"/>
      <c r="P218" s="197"/>
      <c r="Q218" s="197"/>
      <c r="R218" s="197"/>
      <c r="S218" s="197"/>
      <c r="T218" s="198"/>
      <c r="AT218" s="192" t="s">
        <v>167</v>
      </c>
      <c r="AU218" s="192" t="s">
        <v>93</v>
      </c>
      <c r="AV218" s="14" t="s">
        <v>93</v>
      </c>
      <c r="AW218" s="14" t="s">
        <v>38</v>
      </c>
      <c r="AX218" s="14" t="s">
        <v>91</v>
      </c>
      <c r="AY218" s="192" t="s">
        <v>159</v>
      </c>
    </row>
    <row r="219" spans="1:65" s="13" customFormat="1">
      <c r="B219" s="183"/>
      <c r="D219" s="184" t="s">
        <v>167</v>
      </c>
      <c r="E219" s="185" t="s">
        <v>1</v>
      </c>
      <c r="F219" s="186" t="s">
        <v>242</v>
      </c>
      <c r="H219" s="185" t="s">
        <v>1</v>
      </c>
      <c r="I219" s="187"/>
      <c r="L219" s="183"/>
      <c r="M219" s="188"/>
      <c r="N219" s="189"/>
      <c r="O219" s="189"/>
      <c r="P219" s="189"/>
      <c r="Q219" s="189"/>
      <c r="R219" s="189"/>
      <c r="S219" s="189"/>
      <c r="T219" s="190"/>
      <c r="AT219" s="185" t="s">
        <v>167</v>
      </c>
      <c r="AU219" s="185" t="s">
        <v>93</v>
      </c>
      <c r="AV219" s="13" t="s">
        <v>91</v>
      </c>
      <c r="AW219" s="13" t="s">
        <v>38</v>
      </c>
      <c r="AX219" s="13" t="s">
        <v>83</v>
      </c>
      <c r="AY219" s="185" t="s">
        <v>159</v>
      </c>
    </row>
    <row r="220" spans="1:65" s="13" customFormat="1" ht="20.399999999999999">
      <c r="B220" s="183"/>
      <c r="D220" s="184" t="s">
        <v>167</v>
      </c>
      <c r="E220" s="185" t="s">
        <v>1</v>
      </c>
      <c r="F220" s="186" t="s">
        <v>2401</v>
      </c>
      <c r="H220" s="185" t="s">
        <v>1</v>
      </c>
      <c r="I220" s="187"/>
      <c r="L220" s="183"/>
      <c r="M220" s="188"/>
      <c r="N220" s="189"/>
      <c r="O220" s="189"/>
      <c r="P220" s="189"/>
      <c r="Q220" s="189"/>
      <c r="R220" s="189"/>
      <c r="S220" s="189"/>
      <c r="T220" s="190"/>
      <c r="AT220" s="185" t="s">
        <v>167</v>
      </c>
      <c r="AU220" s="185" t="s">
        <v>93</v>
      </c>
      <c r="AV220" s="13" t="s">
        <v>91</v>
      </c>
      <c r="AW220" s="13" t="s">
        <v>38</v>
      </c>
      <c r="AX220" s="13" t="s">
        <v>83</v>
      </c>
      <c r="AY220" s="185" t="s">
        <v>159</v>
      </c>
    </row>
    <row r="221" spans="1:65" s="13" customFormat="1" ht="20.399999999999999">
      <c r="B221" s="183"/>
      <c r="D221" s="184" t="s">
        <v>167</v>
      </c>
      <c r="E221" s="185" t="s">
        <v>1</v>
      </c>
      <c r="F221" s="186" t="s">
        <v>2402</v>
      </c>
      <c r="H221" s="185" t="s">
        <v>1</v>
      </c>
      <c r="I221" s="187"/>
      <c r="L221" s="183"/>
      <c r="M221" s="188"/>
      <c r="N221" s="189"/>
      <c r="O221" s="189"/>
      <c r="P221" s="189"/>
      <c r="Q221" s="189"/>
      <c r="R221" s="189"/>
      <c r="S221" s="189"/>
      <c r="T221" s="190"/>
      <c r="AT221" s="185" t="s">
        <v>167</v>
      </c>
      <c r="AU221" s="185" t="s">
        <v>93</v>
      </c>
      <c r="AV221" s="13" t="s">
        <v>91</v>
      </c>
      <c r="AW221" s="13" t="s">
        <v>38</v>
      </c>
      <c r="AX221" s="13" t="s">
        <v>83</v>
      </c>
      <c r="AY221" s="185" t="s">
        <v>159</v>
      </c>
    </row>
    <row r="222" spans="1:65" s="2" customFormat="1" ht="14.4" customHeight="1">
      <c r="A222" s="34"/>
      <c r="B222" s="168"/>
      <c r="C222" s="169" t="s">
        <v>7</v>
      </c>
      <c r="D222" s="169" t="s">
        <v>161</v>
      </c>
      <c r="E222" s="170" t="s">
        <v>2403</v>
      </c>
      <c r="F222" s="171" t="s">
        <v>2404</v>
      </c>
      <c r="G222" s="172" t="s">
        <v>630</v>
      </c>
      <c r="H222" s="173">
        <v>1</v>
      </c>
      <c r="I222" s="174"/>
      <c r="J222" s="175">
        <f>ROUND(I222*H222,2)</f>
        <v>0</v>
      </c>
      <c r="K222" s="176"/>
      <c r="L222" s="35"/>
      <c r="M222" s="177" t="s">
        <v>1</v>
      </c>
      <c r="N222" s="178" t="s">
        <v>48</v>
      </c>
      <c r="O222" s="60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1" t="s">
        <v>2309</v>
      </c>
      <c r="AT222" s="181" t="s">
        <v>161</v>
      </c>
      <c r="AU222" s="181" t="s">
        <v>93</v>
      </c>
      <c r="AY222" s="18" t="s">
        <v>159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91</v>
      </c>
      <c r="BK222" s="182">
        <f>ROUND(I222*H222,2)</f>
        <v>0</v>
      </c>
      <c r="BL222" s="18" t="s">
        <v>2309</v>
      </c>
      <c r="BM222" s="181" t="s">
        <v>2405</v>
      </c>
    </row>
    <row r="223" spans="1:65" s="13" customFormat="1" ht="20.399999999999999">
      <c r="B223" s="183"/>
      <c r="D223" s="184" t="s">
        <v>167</v>
      </c>
      <c r="E223" s="185" t="s">
        <v>1</v>
      </c>
      <c r="F223" s="186" t="s">
        <v>2406</v>
      </c>
      <c r="H223" s="185" t="s">
        <v>1</v>
      </c>
      <c r="I223" s="187"/>
      <c r="L223" s="183"/>
      <c r="M223" s="188"/>
      <c r="N223" s="189"/>
      <c r="O223" s="189"/>
      <c r="P223" s="189"/>
      <c r="Q223" s="189"/>
      <c r="R223" s="189"/>
      <c r="S223" s="189"/>
      <c r="T223" s="190"/>
      <c r="AT223" s="185" t="s">
        <v>167</v>
      </c>
      <c r="AU223" s="185" t="s">
        <v>93</v>
      </c>
      <c r="AV223" s="13" t="s">
        <v>91</v>
      </c>
      <c r="AW223" s="13" t="s">
        <v>38</v>
      </c>
      <c r="AX223" s="13" t="s">
        <v>83</v>
      </c>
      <c r="AY223" s="185" t="s">
        <v>159</v>
      </c>
    </row>
    <row r="224" spans="1:65" s="14" customFormat="1">
      <c r="B224" s="191"/>
      <c r="D224" s="184" t="s">
        <v>167</v>
      </c>
      <c r="E224" s="192" t="s">
        <v>1</v>
      </c>
      <c r="F224" s="193" t="s">
        <v>91</v>
      </c>
      <c r="H224" s="194">
        <v>1</v>
      </c>
      <c r="I224" s="195"/>
      <c r="L224" s="191"/>
      <c r="M224" s="196"/>
      <c r="N224" s="197"/>
      <c r="O224" s="197"/>
      <c r="P224" s="197"/>
      <c r="Q224" s="197"/>
      <c r="R224" s="197"/>
      <c r="S224" s="197"/>
      <c r="T224" s="198"/>
      <c r="AT224" s="192" t="s">
        <v>167</v>
      </c>
      <c r="AU224" s="192" t="s">
        <v>93</v>
      </c>
      <c r="AV224" s="14" t="s">
        <v>93</v>
      </c>
      <c r="AW224" s="14" t="s">
        <v>38</v>
      </c>
      <c r="AX224" s="14" t="s">
        <v>91</v>
      </c>
      <c r="AY224" s="192" t="s">
        <v>159</v>
      </c>
    </row>
    <row r="225" spans="1:65" s="13" customFormat="1">
      <c r="B225" s="183"/>
      <c r="D225" s="184" t="s">
        <v>167</v>
      </c>
      <c r="E225" s="185" t="s">
        <v>1</v>
      </c>
      <c r="F225" s="186" t="s">
        <v>242</v>
      </c>
      <c r="H225" s="185" t="s">
        <v>1</v>
      </c>
      <c r="I225" s="187"/>
      <c r="L225" s="183"/>
      <c r="M225" s="188"/>
      <c r="N225" s="189"/>
      <c r="O225" s="189"/>
      <c r="P225" s="189"/>
      <c r="Q225" s="189"/>
      <c r="R225" s="189"/>
      <c r="S225" s="189"/>
      <c r="T225" s="190"/>
      <c r="AT225" s="185" t="s">
        <v>167</v>
      </c>
      <c r="AU225" s="185" t="s">
        <v>93</v>
      </c>
      <c r="AV225" s="13" t="s">
        <v>91</v>
      </c>
      <c r="AW225" s="13" t="s">
        <v>38</v>
      </c>
      <c r="AX225" s="13" t="s">
        <v>83</v>
      </c>
      <c r="AY225" s="185" t="s">
        <v>159</v>
      </c>
    </row>
    <row r="226" spans="1:65" s="13" customFormat="1" ht="30.6">
      <c r="B226" s="183"/>
      <c r="D226" s="184" t="s">
        <v>167</v>
      </c>
      <c r="E226" s="185" t="s">
        <v>1</v>
      </c>
      <c r="F226" s="186" t="s">
        <v>2407</v>
      </c>
      <c r="H226" s="185" t="s">
        <v>1</v>
      </c>
      <c r="I226" s="187"/>
      <c r="L226" s="183"/>
      <c r="M226" s="188"/>
      <c r="N226" s="189"/>
      <c r="O226" s="189"/>
      <c r="P226" s="189"/>
      <c r="Q226" s="189"/>
      <c r="R226" s="189"/>
      <c r="S226" s="189"/>
      <c r="T226" s="190"/>
      <c r="AT226" s="185" t="s">
        <v>167</v>
      </c>
      <c r="AU226" s="185" t="s">
        <v>93</v>
      </c>
      <c r="AV226" s="13" t="s">
        <v>91</v>
      </c>
      <c r="AW226" s="13" t="s">
        <v>38</v>
      </c>
      <c r="AX226" s="13" t="s">
        <v>83</v>
      </c>
      <c r="AY226" s="185" t="s">
        <v>159</v>
      </c>
    </row>
    <row r="227" spans="1:65" s="2" customFormat="1" ht="30" customHeight="1">
      <c r="A227" s="34"/>
      <c r="B227" s="168"/>
      <c r="C227" s="169" t="s">
        <v>286</v>
      </c>
      <c r="D227" s="169" t="s">
        <v>161</v>
      </c>
      <c r="E227" s="170" t="s">
        <v>2408</v>
      </c>
      <c r="F227" s="171" t="s">
        <v>2409</v>
      </c>
      <c r="G227" s="172" t="s">
        <v>630</v>
      </c>
      <c r="H227" s="173">
        <v>1</v>
      </c>
      <c r="I227" s="174"/>
      <c r="J227" s="175">
        <f>ROUND(I227*H227,2)</f>
        <v>0</v>
      </c>
      <c r="K227" s="176"/>
      <c r="L227" s="35"/>
      <c r="M227" s="221" t="s">
        <v>1</v>
      </c>
      <c r="N227" s="222" t="s">
        <v>48</v>
      </c>
      <c r="O227" s="223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1" t="s">
        <v>2309</v>
      </c>
      <c r="AT227" s="181" t="s">
        <v>161</v>
      </c>
      <c r="AU227" s="181" t="s">
        <v>93</v>
      </c>
      <c r="AY227" s="18" t="s">
        <v>159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8" t="s">
        <v>91</v>
      </c>
      <c r="BK227" s="182">
        <f>ROUND(I227*H227,2)</f>
        <v>0</v>
      </c>
      <c r="BL227" s="18" t="s">
        <v>2309</v>
      </c>
      <c r="BM227" s="181" t="s">
        <v>2410</v>
      </c>
    </row>
    <row r="228" spans="1:65" s="2" customFormat="1" ht="6.9" customHeight="1">
      <c r="A228" s="34"/>
      <c r="B228" s="49"/>
      <c r="C228" s="50"/>
      <c r="D228" s="50"/>
      <c r="E228" s="50"/>
      <c r="F228" s="50"/>
      <c r="G228" s="50"/>
      <c r="H228" s="50"/>
      <c r="I228" s="127"/>
      <c r="J228" s="50"/>
      <c r="K228" s="50"/>
      <c r="L228" s="35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autoFilter ref="C118:K227" xr:uid="{00000000-0009-0000-0000-000009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7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55" t="s">
        <v>5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76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R5" s="21"/>
      <c r="BE5" s="273" t="s">
        <v>15</v>
      </c>
      <c r="BS5" s="18" t="s">
        <v>6</v>
      </c>
    </row>
    <row r="6" spans="1:74" s="1" customFormat="1" ht="36.9" customHeight="1">
      <c r="B6" s="21"/>
      <c r="D6" s="27" t="s">
        <v>16</v>
      </c>
      <c r="K6" s="27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R6" s="21"/>
      <c r="BE6" s="274"/>
      <c r="BS6" s="18" t="s">
        <v>6</v>
      </c>
    </row>
    <row r="7" spans="1:74" s="1" customFormat="1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74"/>
      <c r="BS7" s="18" t="s">
        <v>6</v>
      </c>
    </row>
    <row r="8" spans="1:74" s="1" customFormat="1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74"/>
      <c r="BS8" s="18" t="s">
        <v>6</v>
      </c>
    </row>
    <row r="9" spans="1:74" s="1" customFormat="1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274"/>
      <c r="BS9" s="18" t="s">
        <v>6</v>
      </c>
    </row>
    <row r="10" spans="1:74" s="1" customFormat="1" ht="12" customHeight="1">
      <c r="B10" s="21"/>
      <c r="D10" s="28" t="s">
        <v>30</v>
      </c>
      <c r="AK10" s="28" t="s">
        <v>31</v>
      </c>
      <c r="AN10" s="26" t="s">
        <v>1</v>
      </c>
      <c r="AR10" s="21"/>
      <c r="BE10" s="274"/>
      <c r="BS10" s="18" t="s">
        <v>6</v>
      </c>
    </row>
    <row r="11" spans="1:74" s="1" customFormat="1" ht="18.45" customHeight="1">
      <c r="B11" s="21"/>
      <c r="E11" s="26" t="s">
        <v>32</v>
      </c>
      <c r="AK11" s="28" t="s">
        <v>33</v>
      </c>
      <c r="AN11" s="26" t="s">
        <v>1</v>
      </c>
      <c r="AR11" s="21"/>
      <c r="BE11" s="274"/>
      <c r="BS11" s="18" t="s">
        <v>6</v>
      </c>
    </row>
    <row r="12" spans="1:74" s="1" customFormat="1" ht="6.9" customHeight="1">
      <c r="B12" s="21"/>
      <c r="AR12" s="21"/>
      <c r="BE12" s="274"/>
      <c r="BS12" s="18" t="s">
        <v>6</v>
      </c>
    </row>
    <row r="13" spans="1:74" s="1" customFormat="1" ht="12" customHeight="1">
      <c r="B13" s="21"/>
      <c r="D13" s="28" t="s">
        <v>34</v>
      </c>
      <c r="AK13" s="28" t="s">
        <v>31</v>
      </c>
      <c r="AN13" s="31" t="s">
        <v>35</v>
      </c>
      <c r="AR13" s="21"/>
      <c r="BE13" s="274"/>
      <c r="BS13" s="18" t="s">
        <v>6</v>
      </c>
    </row>
    <row r="14" spans="1:74" ht="13.2">
      <c r="B14" s="21"/>
      <c r="E14" s="278" t="s">
        <v>35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8" t="s">
        <v>33</v>
      </c>
      <c r="AN14" s="31" t="s">
        <v>35</v>
      </c>
      <c r="AR14" s="21"/>
      <c r="BE14" s="274"/>
      <c r="BS14" s="18" t="s">
        <v>6</v>
      </c>
    </row>
    <row r="15" spans="1:74" s="1" customFormat="1" ht="6.9" customHeight="1">
      <c r="B15" s="21"/>
      <c r="AR15" s="21"/>
      <c r="BE15" s="274"/>
      <c r="BS15" s="18" t="s">
        <v>3</v>
      </c>
    </row>
    <row r="16" spans="1:74" s="1" customFormat="1" ht="12" customHeight="1">
      <c r="B16" s="21"/>
      <c r="D16" s="28" t="s">
        <v>36</v>
      </c>
      <c r="AK16" s="28" t="s">
        <v>31</v>
      </c>
      <c r="AN16" s="26" t="s">
        <v>1</v>
      </c>
      <c r="AR16" s="21"/>
      <c r="BE16" s="274"/>
      <c r="BS16" s="18" t="s">
        <v>3</v>
      </c>
    </row>
    <row r="17" spans="1:71" s="1" customFormat="1" ht="18.45" customHeight="1">
      <c r="B17" s="21"/>
      <c r="E17" s="26" t="s">
        <v>37</v>
      </c>
      <c r="AK17" s="28" t="s">
        <v>33</v>
      </c>
      <c r="AN17" s="26" t="s">
        <v>1</v>
      </c>
      <c r="AR17" s="21"/>
      <c r="BE17" s="274"/>
      <c r="BS17" s="18" t="s">
        <v>38</v>
      </c>
    </row>
    <row r="18" spans="1:71" s="1" customFormat="1" ht="6.9" customHeight="1">
      <c r="B18" s="21"/>
      <c r="AR18" s="21"/>
      <c r="BE18" s="274"/>
      <c r="BS18" s="18" t="s">
        <v>6</v>
      </c>
    </row>
    <row r="19" spans="1:71" s="1" customFormat="1" ht="12" customHeight="1">
      <c r="B19" s="21"/>
      <c r="D19" s="28" t="s">
        <v>39</v>
      </c>
      <c r="AK19" s="28" t="s">
        <v>31</v>
      </c>
      <c r="AN19" s="26" t="s">
        <v>1</v>
      </c>
      <c r="AR19" s="21"/>
      <c r="BE19" s="274"/>
      <c r="BS19" s="18" t="s">
        <v>6</v>
      </c>
    </row>
    <row r="20" spans="1:71" s="1" customFormat="1" ht="18.45" customHeight="1">
      <c r="B20" s="21"/>
      <c r="E20" s="26" t="s">
        <v>40</v>
      </c>
      <c r="AK20" s="28" t="s">
        <v>33</v>
      </c>
      <c r="AN20" s="26" t="s">
        <v>1</v>
      </c>
      <c r="AR20" s="21"/>
      <c r="BE20" s="274"/>
      <c r="BS20" s="18" t="s">
        <v>38</v>
      </c>
    </row>
    <row r="21" spans="1:71" s="1" customFormat="1" ht="6.9" customHeight="1">
      <c r="B21" s="21"/>
      <c r="AR21" s="21"/>
      <c r="BE21" s="274"/>
    </row>
    <row r="22" spans="1:71" s="1" customFormat="1" ht="12" customHeight="1">
      <c r="B22" s="21"/>
      <c r="D22" s="28" t="s">
        <v>41</v>
      </c>
      <c r="AR22" s="21"/>
      <c r="BE22" s="274"/>
    </row>
    <row r="23" spans="1:71" s="1" customFormat="1" ht="72" customHeight="1">
      <c r="B23" s="21"/>
      <c r="E23" s="280" t="s">
        <v>42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21"/>
      <c r="BE23" s="274"/>
    </row>
    <row r="24" spans="1:71" s="1" customFormat="1" ht="6.9" customHeight="1">
      <c r="B24" s="21"/>
      <c r="AR24" s="21"/>
      <c r="BE24" s="274"/>
    </row>
    <row r="25" spans="1:71" s="1" customFormat="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74"/>
    </row>
    <row r="26" spans="1:71" s="2" customFormat="1" ht="25.95" customHeight="1">
      <c r="A26" s="34"/>
      <c r="B26" s="35"/>
      <c r="C26" s="34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1">
        <f>ROUND(AG94,2)</f>
        <v>0</v>
      </c>
      <c r="AL26" s="282"/>
      <c r="AM26" s="282"/>
      <c r="AN26" s="282"/>
      <c r="AO26" s="282"/>
      <c r="AP26" s="34"/>
      <c r="AQ26" s="34"/>
      <c r="AR26" s="35"/>
      <c r="BE26" s="274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4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283" t="s">
        <v>44</v>
      </c>
      <c r="M28" s="283"/>
      <c r="N28" s="283"/>
      <c r="O28" s="283"/>
      <c r="P28" s="283"/>
      <c r="Q28" s="34"/>
      <c r="R28" s="34"/>
      <c r="S28" s="34"/>
      <c r="T28" s="34"/>
      <c r="U28" s="34"/>
      <c r="V28" s="34"/>
      <c r="W28" s="283" t="s">
        <v>45</v>
      </c>
      <c r="X28" s="283"/>
      <c r="Y28" s="283"/>
      <c r="Z28" s="283"/>
      <c r="AA28" s="283"/>
      <c r="AB28" s="283"/>
      <c r="AC28" s="283"/>
      <c r="AD28" s="283"/>
      <c r="AE28" s="283"/>
      <c r="AF28" s="34"/>
      <c r="AG28" s="34"/>
      <c r="AH28" s="34"/>
      <c r="AI28" s="34"/>
      <c r="AJ28" s="34"/>
      <c r="AK28" s="283" t="s">
        <v>46</v>
      </c>
      <c r="AL28" s="283"/>
      <c r="AM28" s="283"/>
      <c r="AN28" s="283"/>
      <c r="AO28" s="283"/>
      <c r="AP28" s="34"/>
      <c r="AQ28" s="34"/>
      <c r="AR28" s="35"/>
      <c r="BE28" s="274"/>
    </row>
    <row r="29" spans="1:71" s="3" customFormat="1" ht="14.4" customHeight="1">
      <c r="B29" s="39"/>
      <c r="D29" s="28" t="s">
        <v>47</v>
      </c>
      <c r="F29" s="28" t="s">
        <v>48</v>
      </c>
      <c r="L29" s="268">
        <v>0.21</v>
      </c>
      <c r="M29" s="267"/>
      <c r="N29" s="267"/>
      <c r="O29" s="267"/>
      <c r="P29" s="267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ROUND(AV94, 2)</f>
        <v>0</v>
      </c>
      <c r="AL29" s="267"/>
      <c r="AM29" s="267"/>
      <c r="AN29" s="267"/>
      <c r="AO29" s="267"/>
      <c r="AR29" s="39"/>
      <c r="BE29" s="275"/>
    </row>
    <row r="30" spans="1:71" s="3" customFormat="1" ht="14.4" customHeight="1">
      <c r="B30" s="39"/>
      <c r="F30" s="28" t="s">
        <v>49</v>
      </c>
      <c r="L30" s="268">
        <v>0.15</v>
      </c>
      <c r="M30" s="267"/>
      <c r="N30" s="267"/>
      <c r="O30" s="267"/>
      <c r="P30" s="267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ROUND(AW94, 2)</f>
        <v>0</v>
      </c>
      <c r="AL30" s="267"/>
      <c r="AM30" s="267"/>
      <c r="AN30" s="267"/>
      <c r="AO30" s="267"/>
      <c r="AR30" s="39"/>
      <c r="BE30" s="275"/>
    </row>
    <row r="31" spans="1:71" s="3" customFormat="1" ht="14.4" hidden="1" customHeight="1">
      <c r="B31" s="39"/>
      <c r="F31" s="28" t="s">
        <v>50</v>
      </c>
      <c r="L31" s="268">
        <v>0.21</v>
      </c>
      <c r="M31" s="267"/>
      <c r="N31" s="267"/>
      <c r="O31" s="267"/>
      <c r="P31" s="267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9"/>
      <c r="BE31" s="275"/>
    </row>
    <row r="32" spans="1:71" s="3" customFormat="1" ht="14.4" hidden="1" customHeight="1">
      <c r="B32" s="39"/>
      <c r="F32" s="28" t="s">
        <v>51</v>
      </c>
      <c r="L32" s="268">
        <v>0.15</v>
      </c>
      <c r="M32" s="267"/>
      <c r="N32" s="267"/>
      <c r="O32" s="267"/>
      <c r="P32" s="267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9"/>
      <c r="BE32" s="275"/>
    </row>
    <row r="33" spans="1:57" s="3" customFormat="1" ht="14.4" hidden="1" customHeight="1">
      <c r="B33" s="39"/>
      <c r="F33" s="28" t="s">
        <v>52</v>
      </c>
      <c r="L33" s="268">
        <v>0</v>
      </c>
      <c r="M33" s="267"/>
      <c r="N33" s="267"/>
      <c r="O33" s="267"/>
      <c r="P33" s="267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9"/>
      <c r="BE33" s="275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4"/>
    </row>
    <row r="35" spans="1:57" s="2" customFormat="1" ht="25.95" customHeight="1">
      <c r="A35" s="34"/>
      <c r="B35" s="35"/>
      <c r="C35" s="40"/>
      <c r="D35" s="41" t="s">
        <v>53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54</v>
      </c>
      <c r="U35" s="42"/>
      <c r="V35" s="42"/>
      <c r="W35" s="42"/>
      <c r="X35" s="272" t="s">
        <v>55</v>
      </c>
      <c r="Y35" s="270"/>
      <c r="Z35" s="270"/>
      <c r="AA35" s="270"/>
      <c r="AB35" s="270"/>
      <c r="AC35" s="42"/>
      <c r="AD35" s="42"/>
      <c r="AE35" s="42"/>
      <c r="AF35" s="42"/>
      <c r="AG35" s="42"/>
      <c r="AH35" s="42"/>
      <c r="AI35" s="42"/>
      <c r="AJ35" s="42"/>
      <c r="AK35" s="269">
        <f>SUM(AK26:AK33)</f>
        <v>0</v>
      </c>
      <c r="AL35" s="270"/>
      <c r="AM35" s="270"/>
      <c r="AN35" s="270"/>
      <c r="AO35" s="271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4"/>
      <c r="D49" s="45" t="s">
        <v>56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57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4"/>
      <c r="B60" s="35"/>
      <c r="C60" s="34"/>
      <c r="D60" s="47" t="s">
        <v>58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7" t="s">
        <v>59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7" t="s">
        <v>58</v>
      </c>
      <c r="AI60" s="37"/>
      <c r="AJ60" s="37"/>
      <c r="AK60" s="37"/>
      <c r="AL60" s="37"/>
      <c r="AM60" s="47" t="s">
        <v>59</v>
      </c>
      <c r="AN60" s="37"/>
      <c r="AO60" s="37"/>
      <c r="AP60" s="34"/>
      <c r="AQ60" s="34"/>
      <c r="AR60" s="35"/>
      <c r="BE60" s="34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4"/>
      <c r="B64" s="35"/>
      <c r="C64" s="34"/>
      <c r="D64" s="45" t="s">
        <v>60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61</v>
      </c>
      <c r="AI64" s="48"/>
      <c r="AJ64" s="48"/>
      <c r="AK64" s="48"/>
      <c r="AL64" s="48"/>
      <c r="AM64" s="48"/>
      <c r="AN64" s="48"/>
      <c r="AO64" s="48"/>
      <c r="AP64" s="34"/>
      <c r="AQ64" s="34"/>
      <c r="AR64" s="35"/>
      <c r="BE64" s="34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4"/>
      <c r="B75" s="35"/>
      <c r="C75" s="34"/>
      <c r="D75" s="47" t="s">
        <v>58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7" t="s">
        <v>59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7" t="s">
        <v>58</v>
      </c>
      <c r="AI75" s="37"/>
      <c r="AJ75" s="37"/>
      <c r="AK75" s="37"/>
      <c r="AL75" s="37"/>
      <c r="AM75" s="47" t="s">
        <v>59</v>
      </c>
      <c r="AN75" s="37"/>
      <c r="AO75" s="37"/>
      <c r="AP75" s="34"/>
      <c r="AQ75" s="34"/>
      <c r="AR75" s="35"/>
      <c r="BE75" s="34"/>
    </row>
    <row r="76" spans="1:57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5"/>
      <c r="BE77" s="34"/>
    </row>
    <row r="81" spans="1:9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5"/>
      <c r="BE81" s="34"/>
    </row>
    <row r="82" spans="1:91" s="2" customFormat="1" ht="24.9" customHeight="1">
      <c r="A82" s="34"/>
      <c r="B82" s="35"/>
      <c r="C82" s="22" t="s">
        <v>62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>
      <c r="B84" s="53"/>
      <c r="C84" s="28" t="s">
        <v>13</v>
      </c>
      <c r="L84" s="4" t="str">
        <f>K5</f>
        <v>49040c</v>
      </c>
      <c r="AR84" s="53"/>
    </row>
    <row r="85" spans="1:91" s="5" customFormat="1" ht="36.9" customHeight="1">
      <c r="B85" s="54"/>
      <c r="C85" s="55" t="s">
        <v>16</v>
      </c>
      <c r="L85" s="285" t="str">
        <f>K6</f>
        <v>Rekonstrukce podchodu pod ul. Horní, náměstí Ostrava - Jih, revize c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R85" s="54"/>
    </row>
    <row r="86" spans="1:91" s="2" customFormat="1" ht="6.9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>
      <c r="A87" s="34"/>
      <c r="B87" s="35"/>
      <c r="C87" s="28" t="s">
        <v>22</v>
      </c>
      <c r="D87" s="34"/>
      <c r="E87" s="34"/>
      <c r="F87" s="34"/>
      <c r="G87" s="34"/>
      <c r="H87" s="34"/>
      <c r="I87" s="34"/>
      <c r="J87" s="34"/>
      <c r="K87" s="34"/>
      <c r="L87" s="56" t="str">
        <f>IF(K8="","",K8)</f>
        <v>Ostrava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24</v>
      </c>
      <c r="AJ87" s="34"/>
      <c r="AK87" s="34"/>
      <c r="AL87" s="34"/>
      <c r="AM87" s="265" t="str">
        <f>IF(AN8= "","",AN8)</f>
        <v>11. 2. 2020</v>
      </c>
      <c r="AN87" s="265"/>
      <c r="AO87" s="34"/>
      <c r="AP87" s="34"/>
      <c r="AQ87" s="34"/>
      <c r="AR87" s="35"/>
      <c r="BE87" s="34"/>
    </row>
    <row r="88" spans="1:91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26.4" customHeight="1">
      <c r="A89" s="34"/>
      <c r="B89" s="35"/>
      <c r="C89" s="28" t="s">
        <v>30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SMO městský obvod Ostrava - Jih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36</v>
      </c>
      <c r="AJ89" s="34"/>
      <c r="AK89" s="34"/>
      <c r="AL89" s="34"/>
      <c r="AM89" s="263" t="str">
        <f>IF(E17="","",E17)</f>
        <v>PROJEKT 2010, s.r.o.</v>
      </c>
      <c r="AN89" s="264"/>
      <c r="AO89" s="264"/>
      <c r="AP89" s="264"/>
      <c r="AQ89" s="34"/>
      <c r="AR89" s="35"/>
      <c r="AS89" s="250" t="s">
        <v>63</v>
      </c>
      <c r="AT89" s="251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4"/>
    </row>
    <row r="90" spans="1:91" s="2" customFormat="1" ht="15.6" customHeight="1">
      <c r="A90" s="34"/>
      <c r="B90" s="35"/>
      <c r="C90" s="28" t="s">
        <v>34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39</v>
      </c>
      <c r="AJ90" s="34"/>
      <c r="AK90" s="34"/>
      <c r="AL90" s="34"/>
      <c r="AM90" s="263" t="str">
        <f>IF(E20="","",E20)</f>
        <v>M. Morská</v>
      </c>
      <c r="AN90" s="264"/>
      <c r="AO90" s="264"/>
      <c r="AP90" s="264"/>
      <c r="AQ90" s="34"/>
      <c r="AR90" s="35"/>
      <c r="AS90" s="252"/>
      <c r="AT90" s="253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4"/>
    </row>
    <row r="91" spans="1: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52"/>
      <c r="AT91" s="253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29.25" customHeight="1">
      <c r="A92" s="34"/>
      <c r="B92" s="35"/>
      <c r="C92" s="291" t="s">
        <v>64</v>
      </c>
      <c r="D92" s="262"/>
      <c r="E92" s="262"/>
      <c r="F92" s="262"/>
      <c r="G92" s="262"/>
      <c r="H92" s="62"/>
      <c r="I92" s="289" t="s">
        <v>65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1" t="s">
        <v>66</v>
      </c>
      <c r="AH92" s="262"/>
      <c r="AI92" s="262"/>
      <c r="AJ92" s="262"/>
      <c r="AK92" s="262"/>
      <c r="AL92" s="262"/>
      <c r="AM92" s="262"/>
      <c r="AN92" s="289" t="s">
        <v>67</v>
      </c>
      <c r="AO92" s="262"/>
      <c r="AP92" s="290"/>
      <c r="AQ92" s="63" t="s">
        <v>68</v>
      </c>
      <c r="AR92" s="35"/>
      <c r="AS92" s="64" t="s">
        <v>69</v>
      </c>
      <c r="AT92" s="65" t="s">
        <v>70</v>
      </c>
      <c r="AU92" s="65" t="s">
        <v>71</v>
      </c>
      <c r="AV92" s="65" t="s">
        <v>72</v>
      </c>
      <c r="AW92" s="65" t="s">
        <v>73</v>
      </c>
      <c r="AX92" s="65" t="s">
        <v>74</v>
      </c>
      <c r="AY92" s="65" t="s">
        <v>75</v>
      </c>
      <c r="AZ92" s="65" t="s">
        <v>76</v>
      </c>
      <c r="BA92" s="65" t="s">
        <v>77</v>
      </c>
      <c r="BB92" s="65" t="s">
        <v>78</v>
      </c>
      <c r="BC92" s="65" t="s">
        <v>79</v>
      </c>
      <c r="BD92" s="66" t="s">
        <v>80</v>
      </c>
      <c r="BE92" s="34"/>
    </row>
    <row r="93" spans="1:91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4"/>
    </row>
    <row r="94" spans="1:91" s="6" customFormat="1" ht="32.4" customHeight="1">
      <c r="B94" s="70"/>
      <c r="C94" s="71" t="s">
        <v>81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88">
        <f>ROUND(AG95+AG96+AG97+AG105,2)</f>
        <v>0</v>
      </c>
      <c r="AH94" s="288"/>
      <c r="AI94" s="288"/>
      <c r="AJ94" s="288"/>
      <c r="AK94" s="288"/>
      <c r="AL94" s="288"/>
      <c r="AM94" s="288"/>
      <c r="AN94" s="254">
        <f t="shared" ref="AN94:AN105" si="0">SUM(AG94,AT94)</f>
        <v>0</v>
      </c>
      <c r="AO94" s="254"/>
      <c r="AP94" s="254"/>
      <c r="AQ94" s="74" t="s">
        <v>1</v>
      </c>
      <c r="AR94" s="70"/>
      <c r="AS94" s="75">
        <f>ROUND(AS95+AS96+AS97+AS105,2)</f>
        <v>0</v>
      </c>
      <c r="AT94" s="76">
        <f t="shared" ref="AT94:AT105" si="1">ROUND(SUM(AV94:AW94),2)</f>
        <v>0</v>
      </c>
      <c r="AU94" s="77">
        <f>ROUND(AU95+AU96+AU97+AU105,5)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ROUND(AZ95+AZ96+AZ97+AZ105,2)</f>
        <v>0</v>
      </c>
      <c r="BA94" s="76">
        <f>ROUND(BA95+BA96+BA97+BA105,2)</f>
        <v>0</v>
      </c>
      <c r="BB94" s="76">
        <f>ROUND(BB95+BB96+BB97+BB105,2)</f>
        <v>0</v>
      </c>
      <c r="BC94" s="76">
        <f>ROUND(BC95+BC96+BC97+BC105,2)</f>
        <v>0</v>
      </c>
      <c r="BD94" s="78">
        <f>ROUND(BD95+BD96+BD97+BD105,2)</f>
        <v>0</v>
      </c>
      <c r="BS94" s="79" t="s">
        <v>82</v>
      </c>
      <c r="BT94" s="79" t="s">
        <v>83</v>
      </c>
      <c r="BU94" s="80" t="s">
        <v>84</v>
      </c>
      <c r="BV94" s="79" t="s">
        <v>85</v>
      </c>
      <c r="BW94" s="79" t="s">
        <v>4</v>
      </c>
      <c r="BX94" s="79" t="s">
        <v>86</v>
      </c>
      <c r="CL94" s="79" t="s">
        <v>19</v>
      </c>
    </row>
    <row r="95" spans="1:91" s="7" customFormat="1" ht="24.6" customHeight="1">
      <c r="A95" s="81" t="s">
        <v>87</v>
      </c>
      <c r="B95" s="82"/>
      <c r="C95" s="83"/>
      <c r="D95" s="287" t="s">
        <v>88</v>
      </c>
      <c r="E95" s="287"/>
      <c r="F95" s="287"/>
      <c r="G95" s="287"/>
      <c r="H95" s="287"/>
      <c r="I95" s="84"/>
      <c r="J95" s="287" t="s">
        <v>89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48">
        <f>'SO 001 - Dočasná tramvajo...'!J30</f>
        <v>0</v>
      </c>
      <c r="AH95" s="249"/>
      <c r="AI95" s="249"/>
      <c r="AJ95" s="249"/>
      <c r="AK95" s="249"/>
      <c r="AL95" s="249"/>
      <c r="AM95" s="249"/>
      <c r="AN95" s="248">
        <f t="shared" si="0"/>
        <v>0</v>
      </c>
      <c r="AO95" s="249"/>
      <c r="AP95" s="249"/>
      <c r="AQ95" s="85" t="s">
        <v>90</v>
      </c>
      <c r="AR95" s="82"/>
      <c r="AS95" s="86">
        <v>0</v>
      </c>
      <c r="AT95" s="87">
        <f t="shared" si="1"/>
        <v>0</v>
      </c>
      <c r="AU95" s="88">
        <f>'SO 001 - Dočasná tramvajo...'!P125</f>
        <v>0</v>
      </c>
      <c r="AV95" s="87">
        <f>'SO 001 - Dočasná tramvajo...'!J33</f>
        <v>0</v>
      </c>
      <c r="AW95" s="87">
        <f>'SO 001 - Dočasná tramvajo...'!J34</f>
        <v>0</v>
      </c>
      <c r="AX95" s="87">
        <f>'SO 001 - Dočasná tramvajo...'!J35</f>
        <v>0</v>
      </c>
      <c r="AY95" s="87">
        <f>'SO 001 - Dočasná tramvajo...'!J36</f>
        <v>0</v>
      </c>
      <c r="AZ95" s="87">
        <f>'SO 001 - Dočasná tramvajo...'!F33</f>
        <v>0</v>
      </c>
      <c r="BA95" s="87">
        <f>'SO 001 - Dočasná tramvajo...'!F34</f>
        <v>0</v>
      </c>
      <c r="BB95" s="87">
        <f>'SO 001 - Dočasná tramvajo...'!F35</f>
        <v>0</v>
      </c>
      <c r="BC95" s="87">
        <f>'SO 001 - Dočasná tramvajo...'!F36</f>
        <v>0</v>
      </c>
      <c r="BD95" s="89">
        <f>'SO 001 - Dočasná tramvajo...'!F37</f>
        <v>0</v>
      </c>
      <c r="BT95" s="90" t="s">
        <v>91</v>
      </c>
      <c r="BV95" s="90" t="s">
        <v>85</v>
      </c>
      <c r="BW95" s="90" t="s">
        <v>92</v>
      </c>
      <c r="BX95" s="90" t="s">
        <v>4</v>
      </c>
      <c r="CL95" s="90" t="s">
        <v>1</v>
      </c>
      <c r="CM95" s="90" t="s">
        <v>93</v>
      </c>
    </row>
    <row r="96" spans="1:91" s="7" customFormat="1" ht="24.6" customHeight="1">
      <c r="A96" s="81" t="s">
        <v>87</v>
      </c>
      <c r="B96" s="82"/>
      <c r="C96" s="83"/>
      <c r="D96" s="287" t="s">
        <v>94</v>
      </c>
      <c r="E96" s="287"/>
      <c r="F96" s="287"/>
      <c r="G96" s="287"/>
      <c r="H96" s="287"/>
      <c r="I96" s="84"/>
      <c r="J96" s="287" t="s">
        <v>95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48">
        <f>'SO 101 - Chodníky a zpevn...'!J30</f>
        <v>0</v>
      </c>
      <c r="AH96" s="249"/>
      <c r="AI96" s="249"/>
      <c r="AJ96" s="249"/>
      <c r="AK96" s="249"/>
      <c r="AL96" s="249"/>
      <c r="AM96" s="249"/>
      <c r="AN96" s="248">
        <f t="shared" si="0"/>
        <v>0</v>
      </c>
      <c r="AO96" s="249"/>
      <c r="AP96" s="249"/>
      <c r="AQ96" s="85" t="s">
        <v>90</v>
      </c>
      <c r="AR96" s="82"/>
      <c r="AS96" s="86">
        <v>0</v>
      </c>
      <c r="AT96" s="87">
        <f t="shared" si="1"/>
        <v>0</v>
      </c>
      <c r="AU96" s="88">
        <f>'SO 101 - Chodníky a zpevn...'!P127</f>
        <v>0</v>
      </c>
      <c r="AV96" s="87">
        <f>'SO 101 - Chodníky a zpevn...'!J33</f>
        <v>0</v>
      </c>
      <c r="AW96" s="87">
        <f>'SO 101 - Chodníky a zpevn...'!J34</f>
        <v>0</v>
      </c>
      <c r="AX96" s="87">
        <f>'SO 101 - Chodníky a zpevn...'!J35</f>
        <v>0</v>
      </c>
      <c r="AY96" s="87">
        <f>'SO 101 - Chodníky a zpevn...'!J36</f>
        <v>0</v>
      </c>
      <c r="AZ96" s="87">
        <f>'SO 101 - Chodníky a zpevn...'!F33</f>
        <v>0</v>
      </c>
      <c r="BA96" s="87">
        <f>'SO 101 - Chodníky a zpevn...'!F34</f>
        <v>0</v>
      </c>
      <c r="BB96" s="87">
        <f>'SO 101 - Chodníky a zpevn...'!F35</f>
        <v>0</v>
      </c>
      <c r="BC96" s="87">
        <f>'SO 101 - Chodníky a zpevn...'!F36</f>
        <v>0</v>
      </c>
      <c r="BD96" s="89">
        <f>'SO 101 - Chodníky a zpevn...'!F37</f>
        <v>0</v>
      </c>
      <c r="BT96" s="90" t="s">
        <v>91</v>
      </c>
      <c r="BV96" s="90" t="s">
        <v>85</v>
      </c>
      <c r="BW96" s="90" t="s">
        <v>96</v>
      </c>
      <c r="BX96" s="90" t="s">
        <v>4</v>
      </c>
      <c r="CL96" s="90" t="s">
        <v>1</v>
      </c>
      <c r="CM96" s="90" t="s">
        <v>93</v>
      </c>
    </row>
    <row r="97" spans="1:91" s="7" customFormat="1" ht="24.6" customHeight="1">
      <c r="B97" s="82"/>
      <c r="C97" s="83"/>
      <c r="D97" s="287" t="s">
        <v>97</v>
      </c>
      <c r="E97" s="287"/>
      <c r="F97" s="287"/>
      <c r="G97" s="287"/>
      <c r="H97" s="287"/>
      <c r="I97" s="84"/>
      <c r="J97" s="287" t="s">
        <v>98</v>
      </c>
      <c r="K97" s="287"/>
      <c r="L97" s="287"/>
      <c r="M97" s="287"/>
      <c r="N97" s="287"/>
      <c r="O97" s="287"/>
      <c r="P97" s="287"/>
      <c r="Q97" s="287"/>
      <c r="R97" s="287"/>
      <c r="S97" s="287"/>
      <c r="T97" s="287"/>
      <c r="U97" s="287"/>
      <c r="V97" s="287"/>
      <c r="W97" s="287"/>
      <c r="X97" s="287"/>
      <c r="Y97" s="287"/>
      <c r="Z97" s="287"/>
      <c r="AA97" s="287"/>
      <c r="AB97" s="287"/>
      <c r="AC97" s="287"/>
      <c r="AD97" s="287"/>
      <c r="AE97" s="287"/>
      <c r="AF97" s="287"/>
      <c r="AG97" s="260">
        <f>ROUND(AG98+AG99+SUM(AG102:AG104),2)</f>
        <v>0</v>
      </c>
      <c r="AH97" s="249"/>
      <c r="AI97" s="249"/>
      <c r="AJ97" s="249"/>
      <c r="AK97" s="249"/>
      <c r="AL97" s="249"/>
      <c r="AM97" s="249"/>
      <c r="AN97" s="248">
        <f t="shared" si="0"/>
        <v>0</v>
      </c>
      <c r="AO97" s="249"/>
      <c r="AP97" s="249"/>
      <c r="AQ97" s="85" t="s">
        <v>90</v>
      </c>
      <c r="AR97" s="82"/>
      <c r="AS97" s="86">
        <f>ROUND(AS98+AS99+SUM(AS102:AS104),2)</f>
        <v>0</v>
      </c>
      <c r="AT97" s="87">
        <f t="shared" si="1"/>
        <v>0</v>
      </c>
      <c r="AU97" s="88">
        <f>ROUND(AU98+AU99+SUM(AU102:AU104),5)</f>
        <v>0</v>
      </c>
      <c r="AV97" s="87">
        <f>ROUND(AZ97*L29,2)</f>
        <v>0</v>
      </c>
      <c r="AW97" s="87">
        <f>ROUND(BA97*L30,2)</f>
        <v>0</v>
      </c>
      <c r="AX97" s="87">
        <f>ROUND(BB97*L29,2)</f>
        <v>0</v>
      </c>
      <c r="AY97" s="87">
        <f>ROUND(BC97*L30,2)</f>
        <v>0</v>
      </c>
      <c r="AZ97" s="87">
        <f>ROUND(AZ98+AZ99+SUM(AZ102:AZ104),2)</f>
        <v>0</v>
      </c>
      <c r="BA97" s="87">
        <f>ROUND(BA98+BA99+SUM(BA102:BA104),2)</f>
        <v>0</v>
      </c>
      <c r="BB97" s="87">
        <f>ROUND(BB98+BB99+SUM(BB102:BB104),2)</f>
        <v>0</v>
      </c>
      <c r="BC97" s="87">
        <f>ROUND(BC98+BC99+SUM(BC102:BC104),2)</f>
        <v>0</v>
      </c>
      <c r="BD97" s="89">
        <f>ROUND(BD98+BD99+SUM(BD102:BD104),2)</f>
        <v>0</v>
      </c>
      <c r="BS97" s="90" t="s">
        <v>82</v>
      </c>
      <c r="BT97" s="90" t="s">
        <v>91</v>
      </c>
      <c r="BU97" s="90" t="s">
        <v>84</v>
      </c>
      <c r="BV97" s="90" t="s">
        <v>85</v>
      </c>
      <c r="BW97" s="90" t="s">
        <v>99</v>
      </c>
      <c r="BX97" s="90" t="s">
        <v>4</v>
      </c>
      <c r="CL97" s="90" t="s">
        <v>100</v>
      </c>
      <c r="CM97" s="90" t="s">
        <v>93</v>
      </c>
    </row>
    <row r="98" spans="1:91" s="4" customFormat="1" ht="24" customHeight="1">
      <c r="A98" s="81" t="s">
        <v>87</v>
      </c>
      <c r="B98" s="53"/>
      <c r="C98" s="10"/>
      <c r="D98" s="10"/>
      <c r="E98" s="284" t="s">
        <v>101</v>
      </c>
      <c r="F98" s="284"/>
      <c r="G98" s="284"/>
      <c r="H98" s="284"/>
      <c r="I98" s="284"/>
      <c r="J98" s="10"/>
      <c r="K98" s="284" t="s">
        <v>102</v>
      </c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57">
        <f>'SO 601.1 - Architektonick...'!J32</f>
        <v>0</v>
      </c>
      <c r="AH98" s="258"/>
      <c r="AI98" s="258"/>
      <c r="AJ98" s="258"/>
      <c r="AK98" s="258"/>
      <c r="AL98" s="258"/>
      <c r="AM98" s="258"/>
      <c r="AN98" s="257">
        <f t="shared" si="0"/>
        <v>0</v>
      </c>
      <c r="AO98" s="258"/>
      <c r="AP98" s="258"/>
      <c r="AQ98" s="91" t="s">
        <v>103</v>
      </c>
      <c r="AR98" s="53"/>
      <c r="AS98" s="92">
        <v>0</v>
      </c>
      <c r="AT98" s="93">
        <f t="shared" si="1"/>
        <v>0</v>
      </c>
      <c r="AU98" s="94">
        <f>'SO 601.1 - Architektonick...'!P139</f>
        <v>0</v>
      </c>
      <c r="AV98" s="93">
        <f>'SO 601.1 - Architektonick...'!J35</f>
        <v>0</v>
      </c>
      <c r="AW98" s="93">
        <f>'SO 601.1 - Architektonick...'!J36</f>
        <v>0</v>
      </c>
      <c r="AX98" s="93">
        <f>'SO 601.1 - Architektonick...'!J37</f>
        <v>0</v>
      </c>
      <c r="AY98" s="93">
        <f>'SO 601.1 - Architektonick...'!J38</f>
        <v>0</v>
      </c>
      <c r="AZ98" s="93">
        <f>'SO 601.1 - Architektonick...'!F35</f>
        <v>0</v>
      </c>
      <c r="BA98" s="93">
        <f>'SO 601.1 - Architektonick...'!F36</f>
        <v>0</v>
      </c>
      <c r="BB98" s="93">
        <f>'SO 601.1 - Architektonick...'!F37</f>
        <v>0</v>
      </c>
      <c r="BC98" s="93">
        <f>'SO 601.1 - Architektonick...'!F38</f>
        <v>0</v>
      </c>
      <c r="BD98" s="95">
        <f>'SO 601.1 - Architektonick...'!F39</f>
        <v>0</v>
      </c>
      <c r="BT98" s="26" t="s">
        <v>93</v>
      </c>
      <c r="BV98" s="26" t="s">
        <v>85</v>
      </c>
      <c r="BW98" s="26" t="s">
        <v>104</v>
      </c>
      <c r="BX98" s="26" t="s">
        <v>99</v>
      </c>
      <c r="CL98" s="26" t="s">
        <v>19</v>
      </c>
    </row>
    <row r="99" spans="1:91" s="4" customFormat="1" ht="24" customHeight="1">
      <c r="B99" s="53"/>
      <c r="C99" s="10"/>
      <c r="D99" s="10"/>
      <c r="E99" s="284" t="s">
        <v>105</v>
      </c>
      <c r="F99" s="284"/>
      <c r="G99" s="284"/>
      <c r="H99" s="284"/>
      <c r="I99" s="284"/>
      <c r="J99" s="10"/>
      <c r="K99" s="284" t="s">
        <v>106</v>
      </c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59">
        <f>ROUND(SUM(AG100:AG101),2)</f>
        <v>0</v>
      </c>
      <c r="AH99" s="258"/>
      <c r="AI99" s="258"/>
      <c r="AJ99" s="258"/>
      <c r="AK99" s="258"/>
      <c r="AL99" s="258"/>
      <c r="AM99" s="258"/>
      <c r="AN99" s="257">
        <f t="shared" si="0"/>
        <v>0</v>
      </c>
      <c r="AO99" s="258"/>
      <c r="AP99" s="258"/>
      <c r="AQ99" s="91" t="s">
        <v>103</v>
      </c>
      <c r="AR99" s="53"/>
      <c r="AS99" s="92">
        <f>ROUND(SUM(AS100:AS101),2)</f>
        <v>0</v>
      </c>
      <c r="AT99" s="93">
        <f t="shared" si="1"/>
        <v>0</v>
      </c>
      <c r="AU99" s="94">
        <f>ROUND(SUM(AU100:AU101),5)</f>
        <v>0</v>
      </c>
      <c r="AV99" s="93">
        <f>ROUND(AZ99*L29,2)</f>
        <v>0</v>
      </c>
      <c r="AW99" s="93">
        <f>ROUND(BA99*L30,2)</f>
        <v>0</v>
      </c>
      <c r="AX99" s="93">
        <f>ROUND(BB99*L29,2)</f>
        <v>0</v>
      </c>
      <c r="AY99" s="93">
        <f>ROUND(BC99*L30,2)</f>
        <v>0</v>
      </c>
      <c r="AZ99" s="93">
        <f>ROUND(SUM(AZ100:AZ101),2)</f>
        <v>0</v>
      </c>
      <c r="BA99" s="93">
        <f>ROUND(SUM(BA100:BA101),2)</f>
        <v>0</v>
      </c>
      <c r="BB99" s="93">
        <f>ROUND(SUM(BB100:BB101),2)</f>
        <v>0</v>
      </c>
      <c r="BC99" s="93">
        <f>ROUND(SUM(BC100:BC101),2)</f>
        <v>0</v>
      </c>
      <c r="BD99" s="95">
        <f>ROUND(SUM(BD100:BD101),2)</f>
        <v>0</v>
      </c>
      <c r="BS99" s="26" t="s">
        <v>82</v>
      </c>
      <c r="BT99" s="26" t="s">
        <v>93</v>
      </c>
      <c r="BU99" s="26" t="s">
        <v>84</v>
      </c>
      <c r="BV99" s="26" t="s">
        <v>85</v>
      </c>
      <c r="BW99" s="26" t="s">
        <v>107</v>
      </c>
      <c r="BX99" s="26" t="s">
        <v>99</v>
      </c>
      <c r="CL99" s="26" t="s">
        <v>1</v>
      </c>
    </row>
    <row r="100" spans="1:91" s="4" customFormat="1" ht="24" customHeight="1">
      <c r="A100" s="81" t="s">
        <v>87</v>
      </c>
      <c r="B100" s="53"/>
      <c r="C100" s="10"/>
      <c r="D100" s="10"/>
      <c r="E100" s="10"/>
      <c r="F100" s="284" t="s">
        <v>108</v>
      </c>
      <c r="G100" s="284"/>
      <c r="H100" s="284"/>
      <c r="I100" s="284"/>
      <c r="J100" s="284"/>
      <c r="K100" s="10"/>
      <c r="L100" s="284" t="s">
        <v>106</v>
      </c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57">
        <f>'SO 601.2.1 - Silno a slab...'!J34</f>
        <v>0</v>
      </c>
      <c r="AH100" s="258"/>
      <c r="AI100" s="258"/>
      <c r="AJ100" s="258"/>
      <c r="AK100" s="258"/>
      <c r="AL100" s="258"/>
      <c r="AM100" s="258"/>
      <c r="AN100" s="257">
        <f t="shared" si="0"/>
        <v>0</v>
      </c>
      <c r="AO100" s="258"/>
      <c r="AP100" s="258"/>
      <c r="AQ100" s="91" t="s">
        <v>103</v>
      </c>
      <c r="AR100" s="53"/>
      <c r="AS100" s="92">
        <v>0</v>
      </c>
      <c r="AT100" s="93">
        <f t="shared" si="1"/>
        <v>0</v>
      </c>
      <c r="AU100" s="94">
        <f>'SO 601.2.1 - Silno a slab...'!P133</f>
        <v>0</v>
      </c>
      <c r="AV100" s="93">
        <f>'SO 601.2.1 - Silno a slab...'!J37</f>
        <v>0</v>
      </c>
      <c r="AW100" s="93">
        <f>'SO 601.2.1 - Silno a slab...'!J38</f>
        <v>0</v>
      </c>
      <c r="AX100" s="93">
        <f>'SO 601.2.1 - Silno a slab...'!J39</f>
        <v>0</v>
      </c>
      <c r="AY100" s="93">
        <f>'SO 601.2.1 - Silno a slab...'!J40</f>
        <v>0</v>
      </c>
      <c r="AZ100" s="93">
        <f>'SO 601.2.1 - Silno a slab...'!F37</f>
        <v>0</v>
      </c>
      <c r="BA100" s="93">
        <f>'SO 601.2.1 - Silno a slab...'!F38</f>
        <v>0</v>
      </c>
      <c r="BB100" s="93">
        <f>'SO 601.2.1 - Silno a slab...'!F39</f>
        <v>0</v>
      </c>
      <c r="BC100" s="93">
        <f>'SO 601.2.1 - Silno a slab...'!F40</f>
        <v>0</v>
      </c>
      <c r="BD100" s="95">
        <f>'SO 601.2.1 - Silno a slab...'!F41</f>
        <v>0</v>
      </c>
      <c r="BT100" s="26" t="s">
        <v>109</v>
      </c>
      <c r="BV100" s="26" t="s">
        <v>85</v>
      </c>
      <c r="BW100" s="26" t="s">
        <v>110</v>
      </c>
      <c r="BX100" s="26" t="s">
        <v>107</v>
      </c>
      <c r="CL100" s="26" t="s">
        <v>1</v>
      </c>
    </row>
    <row r="101" spans="1:91" s="4" customFormat="1" ht="24" customHeight="1">
      <c r="A101" s="81" t="s">
        <v>87</v>
      </c>
      <c r="B101" s="53"/>
      <c r="C101" s="10"/>
      <c r="D101" s="10"/>
      <c r="E101" s="10"/>
      <c r="F101" s="284" t="s">
        <v>111</v>
      </c>
      <c r="G101" s="284"/>
      <c r="H101" s="284"/>
      <c r="I101" s="284"/>
      <c r="J101" s="284"/>
      <c r="K101" s="10"/>
      <c r="L101" s="284" t="s">
        <v>112</v>
      </c>
      <c r="M101" s="284"/>
      <c r="N101" s="284"/>
      <c r="O101" s="284"/>
      <c r="P101" s="284"/>
      <c r="Q101" s="284"/>
      <c r="R101" s="284"/>
      <c r="S101" s="284"/>
      <c r="T101" s="284"/>
      <c r="U101" s="284"/>
      <c r="V101" s="284"/>
      <c r="W101" s="284"/>
      <c r="X101" s="284"/>
      <c r="Y101" s="284"/>
      <c r="Z101" s="284"/>
      <c r="AA101" s="284"/>
      <c r="AB101" s="284"/>
      <c r="AC101" s="284"/>
      <c r="AD101" s="284"/>
      <c r="AE101" s="284"/>
      <c r="AF101" s="284"/>
      <c r="AG101" s="257">
        <f>'SO 601.2.2 - Veřejné osvě...'!J34</f>
        <v>0</v>
      </c>
      <c r="AH101" s="258"/>
      <c r="AI101" s="258"/>
      <c r="AJ101" s="258"/>
      <c r="AK101" s="258"/>
      <c r="AL101" s="258"/>
      <c r="AM101" s="258"/>
      <c r="AN101" s="257">
        <f t="shared" si="0"/>
        <v>0</v>
      </c>
      <c r="AO101" s="258"/>
      <c r="AP101" s="258"/>
      <c r="AQ101" s="91" t="s">
        <v>103</v>
      </c>
      <c r="AR101" s="53"/>
      <c r="AS101" s="92">
        <v>0</v>
      </c>
      <c r="AT101" s="93">
        <f t="shared" si="1"/>
        <v>0</v>
      </c>
      <c r="AU101" s="94">
        <f>'SO 601.2.2 - Veřejné osvě...'!P132</f>
        <v>0</v>
      </c>
      <c r="AV101" s="93">
        <f>'SO 601.2.2 - Veřejné osvě...'!J37</f>
        <v>0</v>
      </c>
      <c r="AW101" s="93">
        <f>'SO 601.2.2 - Veřejné osvě...'!J38</f>
        <v>0</v>
      </c>
      <c r="AX101" s="93">
        <f>'SO 601.2.2 - Veřejné osvě...'!J39</f>
        <v>0</v>
      </c>
      <c r="AY101" s="93">
        <f>'SO 601.2.2 - Veřejné osvě...'!J40</f>
        <v>0</v>
      </c>
      <c r="AZ101" s="93">
        <f>'SO 601.2.2 - Veřejné osvě...'!F37</f>
        <v>0</v>
      </c>
      <c r="BA101" s="93">
        <f>'SO 601.2.2 - Veřejné osvě...'!F38</f>
        <v>0</v>
      </c>
      <c r="BB101" s="93">
        <f>'SO 601.2.2 - Veřejné osvě...'!F39</f>
        <v>0</v>
      </c>
      <c r="BC101" s="93">
        <f>'SO 601.2.2 - Veřejné osvě...'!F40</f>
        <v>0</v>
      </c>
      <c r="BD101" s="95">
        <f>'SO 601.2.2 - Veřejné osvě...'!F41</f>
        <v>0</v>
      </c>
      <c r="BT101" s="26" t="s">
        <v>109</v>
      </c>
      <c r="BV101" s="26" t="s">
        <v>85</v>
      </c>
      <c r="BW101" s="26" t="s">
        <v>113</v>
      </c>
      <c r="BX101" s="26" t="s">
        <v>107</v>
      </c>
      <c r="CL101" s="26" t="s">
        <v>1</v>
      </c>
    </row>
    <row r="102" spans="1:91" s="4" customFormat="1" ht="24" customHeight="1">
      <c r="A102" s="81" t="s">
        <v>87</v>
      </c>
      <c r="B102" s="53"/>
      <c r="C102" s="10"/>
      <c r="D102" s="10"/>
      <c r="E102" s="284" t="s">
        <v>114</v>
      </c>
      <c r="F102" s="284"/>
      <c r="G102" s="284"/>
      <c r="H102" s="284"/>
      <c r="I102" s="284"/>
      <c r="J102" s="10"/>
      <c r="K102" s="284" t="s">
        <v>115</v>
      </c>
      <c r="L102" s="284"/>
      <c r="M102" s="284"/>
      <c r="N102" s="284"/>
      <c r="O102" s="284"/>
      <c r="P102" s="284"/>
      <c r="Q102" s="284"/>
      <c r="R102" s="284"/>
      <c r="S102" s="284"/>
      <c r="T102" s="284"/>
      <c r="U102" s="284"/>
      <c r="V102" s="284"/>
      <c r="W102" s="284"/>
      <c r="X102" s="284"/>
      <c r="Y102" s="284"/>
      <c r="Z102" s="284"/>
      <c r="AA102" s="284"/>
      <c r="AB102" s="284"/>
      <c r="AC102" s="284"/>
      <c r="AD102" s="284"/>
      <c r="AE102" s="284"/>
      <c r="AF102" s="284"/>
      <c r="AG102" s="257">
        <f>'SO 601.3 - Kamerový systém'!J32</f>
        <v>0</v>
      </c>
      <c r="AH102" s="258"/>
      <c r="AI102" s="258"/>
      <c r="AJ102" s="258"/>
      <c r="AK102" s="258"/>
      <c r="AL102" s="258"/>
      <c r="AM102" s="258"/>
      <c r="AN102" s="257">
        <f t="shared" si="0"/>
        <v>0</v>
      </c>
      <c r="AO102" s="258"/>
      <c r="AP102" s="258"/>
      <c r="AQ102" s="91" t="s">
        <v>103</v>
      </c>
      <c r="AR102" s="53"/>
      <c r="AS102" s="92">
        <v>0</v>
      </c>
      <c r="AT102" s="93">
        <f t="shared" si="1"/>
        <v>0</v>
      </c>
      <c r="AU102" s="94">
        <f>'SO 601.3 - Kamerový systém'!P125</f>
        <v>0</v>
      </c>
      <c r="AV102" s="93">
        <f>'SO 601.3 - Kamerový systém'!J35</f>
        <v>0</v>
      </c>
      <c r="AW102" s="93">
        <f>'SO 601.3 - Kamerový systém'!J36</f>
        <v>0</v>
      </c>
      <c r="AX102" s="93">
        <f>'SO 601.3 - Kamerový systém'!J37</f>
        <v>0</v>
      </c>
      <c r="AY102" s="93">
        <f>'SO 601.3 - Kamerový systém'!J38</f>
        <v>0</v>
      </c>
      <c r="AZ102" s="93">
        <f>'SO 601.3 - Kamerový systém'!F35</f>
        <v>0</v>
      </c>
      <c r="BA102" s="93">
        <f>'SO 601.3 - Kamerový systém'!F36</f>
        <v>0</v>
      </c>
      <c r="BB102" s="93">
        <f>'SO 601.3 - Kamerový systém'!F37</f>
        <v>0</v>
      </c>
      <c r="BC102" s="93">
        <f>'SO 601.3 - Kamerový systém'!F38</f>
        <v>0</v>
      </c>
      <c r="BD102" s="95">
        <f>'SO 601.3 - Kamerový systém'!F39</f>
        <v>0</v>
      </c>
      <c r="BT102" s="26" t="s">
        <v>93</v>
      </c>
      <c r="BV102" s="26" t="s">
        <v>85</v>
      </c>
      <c r="BW102" s="26" t="s">
        <v>116</v>
      </c>
      <c r="BX102" s="26" t="s">
        <v>99</v>
      </c>
      <c r="CL102" s="26" t="s">
        <v>1</v>
      </c>
    </row>
    <row r="103" spans="1:91" s="4" customFormat="1" ht="24" customHeight="1">
      <c r="A103" s="81" t="s">
        <v>87</v>
      </c>
      <c r="B103" s="53"/>
      <c r="C103" s="10"/>
      <c r="D103" s="10"/>
      <c r="E103" s="284" t="s">
        <v>117</v>
      </c>
      <c r="F103" s="284"/>
      <c r="G103" s="284"/>
      <c r="H103" s="284"/>
      <c r="I103" s="284"/>
      <c r="J103" s="10"/>
      <c r="K103" s="284" t="s">
        <v>118</v>
      </c>
      <c r="L103" s="284"/>
      <c r="M103" s="284"/>
      <c r="N103" s="284"/>
      <c r="O103" s="284"/>
      <c r="P103" s="284"/>
      <c r="Q103" s="284"/>
      <c r="R103" s="284"/>
      <c r="S103" s="284"/>
      <c r="T103" s="284"/>
      <c r="U103" s="284"/>
      <c r="V103" s="284"/>
      <c r="W103" s="284"/>
      <c r="X103" s="284"/>
      <c r="Y103" s="284"/>
      <c r="Z103" s="284"/>
      <c r="AA103" s="284"/>
      <c r="AB103" s="284"/>
      <c r="AC103" s="284"/>
      <c r="AD103" s="284"/>
      <c r="AE103" s="284"/>
      <c r="AF103" s="284"/>
      <c r="AG103" s="257">
        <f>'SO 601.4 - Odvodnění podc...'!J32</f>
        <v>0</v>
      </c>
      <c r="AH103" s="258"/>
      <c r="AI103" s="258"/>
      <c r="AJ103" s="258"/>
      <c r="AK103" s="258"/>
      <c r="AL103" s="258"/>
      <c r="AM103" s="258"/>
      <c r="AN103" s="257">
        <f t="shared" si="0"/>
        <v>0</v>
      </c>
      <c r="AO103" s="258"/>
      <c r="AP103" s="258"/>
      <c r="AQ103" s="91" t="s">
        <v>103</v>
      </c>
      <c r="AR103" s="53"/>
      <c r="AS103" s="92">
        <v>0</v>
      </c>
      <c r="AT103" s="93">
        <f t="shared" si="1"/>
        <v>0</v>
      </c>
      <c r="AU103" s="94">
        <f>'SO 601.4 - Odvodnění podc...'!P122</f>
        <v>0</v>
      </c>
      <c r="AV103" s="93">
        <f>'SO 601.4 - Odvodnění podc...'!J35</f>
        <v>0</v>
      </c>
      <c r="AW103" s="93">
        <f>'SO 601.4 - Odvodnění podc...'!J36</f>
        <v>0</v>
      </c>
      <c r="AX103" s="93">
        <f>'SO 601.4 - Odvodnění podc...'!J37</f>
        <v>0</v>
      </c>
      <c r="AY103" s="93">
        <f>'SO 601.4 - Odvodnění podc...'!J38</f>
        <v>0</v>
      </c>
      <c r="AZ103" s="93">
        <f>'SO 601.4 - Odvodnění podc...'!F35</f>
        <v>0</v>
      </c>
      <c r="BA103" s="93">
        <f>'SO 601.4 - Odvodnění podc...'!F36</f>
        <v>0</v>
      </c>
      <c r="BB103" s="93">
        <f>'SO 601.4 - Odvodnění podc...'!F37</f>
        <v>0</v>
      </c>
      <c r="BC103" s="93">
        <f>'SO 601.4 - Odvodnění podc...'!F38</f>
        <v>0</v>
      </c>
      <c r="BD103" s="95">
        <f>'SO 601.4 - Odvodnění podc...'!F39</f>
        <v>0</v>
      </c>
      <c r="BT103" s="26" t="s">
        <v>93</v>
      </c>
      <c r="BV103" s="26" t="s">
        <v>85</v>
      </c>
      <c r="BW103" s="26" t="s">
        <v>119</v>
      </c>
      <c r="BX103" s="26" t="s">
        <v>99</v>
      </c>
      <c r="CL103" s="26" t="s">
        <v>1</v>
      </c>
    </row>
    <row r="104" spans="1:91" s="4" customFormat="1" ht="24" customHeight="1">
      <c r="A104" s="81" t="s">
        <v>87</v>
      </c>
      <c r="B104" s="53"/>
      <c r="C104" s="10"/>
      <c r="D104" s="10"/>
      <c r="E104" s="284" t="s">
        <v>120</v>
      </c>
      <c r="F104" s="284"/>
      <c r="G104" s="284"/>
      <c r="H104" s="284"/>
      <c r="I104" s="284"/>
      <c r="J104" s="10"/>
      <c r="K104" s="284" t="s">
        <v>121</v>
      </c>
      <c r="L104" s="284"/>
      <c r="M104" s="284"/>
      <c r="N104" s="284"/>
      <c r="O104" s="284"/>
      <c r="P104" s="284"/>
      <c r="Q104" s="284"/>
      <c r="R104" s="284"/>
      <c r="S104" s="284"/>
      <c r="T104" s="284"/>
      <c r="U104" s="284"/>
      <c r="V104" s="284"/>
      <c r="W104" s="284"/>
      <c r="X104" s="284"/>
      <c r="Y104" s="284"/>
      <c r="Z104" s="284"/>
      <c r="AA104" s="284"/>
      <c r="AB104" s="284"/>
      <c r="AC104" s="284"/>
      <c r="AD104" s="284"/>
      <c r="AE104" s="284"/>
      <c r="AF104" s="284"/>
      <c r="AG104" s="257">
        <f>'SO 601.5 - Oprava střešní...'!J32</f>
        <v>0</v>
      </c>
      <c r="AH104" s="258"/>
      <c r="AI104" s="258"/>
      <c r="AJ104" s="258"/>
      <c r="AK104" s="258"/>
      <c r="AL104" s="258"/>
      <c r="AM104" s="258"/>
      <c r="AN104" s="257">
        <f t="shared" si="0"/>
        <v>0</v>
      </c>
      <c r="AO104" s="258"/>
      <c r="AP104" s="258"/>
      <c r="AQ104" s="91" t="s">
        <v>103</v>
      </c>
      <c r="AR104" s="53"/>
      <c r="AS104" s="92">
        <v>0</v>
      </c>
      <c r="AT104" s="93">
        <f t="shared" si="1"/>
        <v>0</v>
      </c>
      <c r="AU104" s="94">
        <f>'SO 601.5 - Oprava střešní...'!P130</f>
        <v>0</v>
      </c>
      <c r="AV104" s="93">
        <f>'SO 601.5 - Oprava střešní...'!J35</f>
        <v>0</v>
      </c>
      <c r="AW104" s="93">
        <f>'SO 601.5 - Oprava střešní...'!J36</f>
        <v>0</v>
      </c>
      <c r="AX104" s="93">
        <f>'SO 601.5 - Oprava střešní...'!J37</f>
        <v>0</v>
      </c>
      <c r="AY104" s="93">
        <f>'SO 601.5 - Oprava střešní...'!J38</f>
        <v>0</v>
      </c>
      <c r="AZ104" s="93">
        <f>'SO 601.5 - Oprava střešní...'!F35</f>
        <v>0</v>
      </c>
      <c r="BA104" s="93">
        <f>'SO 601.5 - Oprava střešní...'!F36</f>
        <v>0</v>
      </c>
      <c r="BB104" s="93">
        <f>'SO 601.5 - Oprava střešní...'!F37</f>
        <v>0</v>
      </c>
      <c r="BC104" s="93">
        <f>'SO 601.5 - Oprava střešní...'!F38</f>
        <v>0</v>
      </c>
      <c r="BD104" s="95">
        <f>'SO 601.5 - Oprava střešní...'!F39</f>
        <v>0</v>
      </c>
      <c r="BT104" s="26" t="s">
        <v>93</v>
      </c>
      <c r="BV104" s="26" t="s">
        <v>85</v>
      </c>
      <c r="BW104" s="26" t="s">
        <v>122</v>
      </c>
      <c r="BX104" s="26" t="s">
        <v>99</v>
      </c>
      <c r="CL104" s="26" t="s">
        <v>1</v>
      </c>
    </row>
    <row r="105" spans="1:91" s="7" customFormat="1" ht="24.6" customHeight="1">
      <c r="A105" s="81" t="s">
        <v>87</v>
      </c>
      <c r="B105" s="82"/>
      <c r="C105" s="83"/>
      <c r="D105" s="287" t="s">
        <v>123</v>
      </c>
      <c r="E105" s="287"/>
      <c r="F105" s="287"/>
      <c r="G105" s="287"/>
      <c r="H105" s="287"/>
      <c r="I105" s="84"/>
      <c r="J105" s="287" t="s">
        <v>124</v>
      </c>
      <c r="K105" s="287"/>
      <c r="L105" s="287"/>
      <c r="M105" s="287"/>
      <c r="N105" s="287"/>
      <c r="O105" s="287"/>
      <c r="P105" s="287"/>
      <c r="Q105" s="287"/>
      <c r="R105" s="287"/>
      <c r="S105" s="287"/>
      <c r="T105" s="287"/>
      <c r="U105" s="287"/>
      <c r="V105" s="287"/>
      <c r="W105" s="287"/>
      <c r="X105" s="287"/>
      <c r="Y105" s="287"/>
      <c r="Z105" s="287"/>
      <c r="AA105" s="287"/>
      <c r="AB105" s="287"/>
      <c r="AC105" s="287"/>
      <c r="AD105" s="287"/>
      <c r="AE105" s="287"/>
      <c r="AF105" s="287"/>
      <c r="AG105" s="248">
        <f>'VON - Vedlejší a ostatní ...'!J30</f>
        <v>0</v>
      </c>
      <c r="AH105" s="249"/>
      <c r="AI105" s="249"/>
      <c r="AJ105" s="249"/>
      <c r="AK105" s="249"/>
      <c r="AL105" s="249"/>
      <c r="AM105" s="249"/>
      <c r="AN105" s="248">
        <f t="shared" si="0"/>
        <v>0</v>
      </c>
      <c r="AO105" s="249"/>
      <c r="AP105" s="249"/>
      <c r="AQ105" s="85" t="s">
        <v>123</v>
      </c>
      <c r="AR105" s="82"/>
      <c r="AS105" s="96">
        <v>0</v>
      </c>
      <c r="AT105" s="97">
        <f t="shared" si="1"/>
        <v>0</v>
      </c>
      <c r="AU105" s="98">
        <f>'VON - Vedlejší a ostatní ...'!P119</f>
        <v>0</v>
      </c>
      <c r="AV105" s="97">
        <f>'VON - Vedlejší a ostatní ...'!J33</f>
        <v>0</v>
      </c>
      <c r="AW105" s="97">
        <f>'VON - Vedlejší a ostatní ...'!J34</f>
        <v>0</v>
      </c>
      <c r="AX105" s="97">
        <f>'VON - Vedlejší a ostatní ...'!J35</f>
        <v>0</v>
      </c>
      <c r="AY105" s="97">
        <f>'VON - Vedlejší a ostatní ...'!J36</f>
        <v>0</v>
      </c>
      <c r="AZ105" s="97">
        <f>'VON - Vedlejší a ostatní ...'!F33</f>
        <v>0</v>
      </c>
      <c r="BA105" s="97">
        <f>'VON - Vedlejší a ostatní ...'!F34</f>
        <v>0</v>
      </c>
      <c r="BB105" s="97">
        <f>'VON - Vedlejší a ostatní ...'!F35</f>
        <v>0</v>
      </c>
      <c r="BC105" s="97">
        <f>'VON - Vedlejší a ostatní ...'!F36</f>
        <v>0</v>
      </c>
      <c r="BD105" s="99">
        <f>'VON - Vedlejší a ostatní ...'!F37</f>
        <v>0</v>
      </c>
      <c r="BT105" s="90" t="s">
        <v>91</v>
      </c>
      <c r="BV105" s="90" t="s">
        <v>85</v>
      </c>
      <c r="BW105" s="90" t="s">
        <v>125</v>
      </c>
      <c r="BX105" s="90" t="s">
        <v>4</v>
      </c>
      <c r="CL105" s="90" t="s">
        <v>1</v>
      </c>
      <c r="CM105" s="90" t="s">
        <v>93</v>
      </c>
    </row>
    <row r="106" spans="1:91" s="2" customFormat="1" ht="30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1:91" s="2" customFormat="1" ht="6.9" customHeight="1">
      <c r="A107" s="34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mergeCells count="82">
    <mergeCell ref="C92:G92"/>
    <mergeCell ref="D96:H96"/>
    <mergeCell ref="D97:H97"/>
    <mergeCell ref="D95:H95"/>
    <mergeCell ref="E103:I103"/>
    <mergeCell ref="E102:I102"/>
    <mergeCell ref="I92:AF92"/>
    <mergeCell ref="J96:AF96"/>
    <mergeCell ref="J97:AF97"/>
    <mergeCell ref="J95:AF95"/>
    <mergeCell ref="K99:AF99"/>
    <mergeCell ref="K102:AF102"/>
    <mergeCell ref="K103:AF103"/>
    <mergeCell ref="K98:AF98"/>
    <mergeCell ref="E104:I104"/>
    <mergeCell ref="E98:I98"/>
    <mergeCell ref="E99:I99"/>
    <mergeCell ref="F100:J100"/>
    <mergeCell ref="F101:J101"/>
    <mergeCell ref="K104:AF104"/>
    <mergeCell ref="L100:AF100"/>
    <mergeCell ref="L101:AF101"/>
    <mergeCell ref="L85:AO85"/>
    <mergeCell ref="D105:H105"/>
    <mergeCell ref="J105:AF105"/>
    <mergeCell ref="AG94:AM94"/>
    <mergeCell ref="AN102:AP102"/>
    <mergeCell ref="AN103:AP103"/>
    <mergeCell ref="AN101:AP101"/>
    <mergeCell ref="AN100:AP100"/>
    <mergeCell ref="AN99:AP99"/>
    <mergeCell ref="AN95:AP95"/>
    <mergeCell ref="AN96:AP96"/>
    <mergeCell ref="AN98:AP98"/>
    <mergeCell ref="AN92:AP9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8:AM98"/>
    <mergeCell ref="AG104:AM104"/>
    <mergeCell ref="AG101:AM101"/>
    <mergeCell ref="AG96:AM96"/>
    <mergeCell ref="AG102:AM102"/>
    <mergeCell ref="AG95:AM95"/>
    <mergeCell ref="AG103:AM103"/>
    <mergeCell ref="AG99:AM99"/>
    <mergeCell ref="AG97:AM97"/>
    <mergeCell ref="AG92:AM92"/>
    <mergeCell ref="AG100:AM100"/>
    <mergeCell ref="AM89:AP89"/>
    <mergeCell ref="AM90:AP90"/>
    <mergeCell ref="AM87:AN87"/>
    <mergeCell ref="AN104:AP104"/>
    <mergeCell ref="AN97:AP97"/>
    <mergeCell ref="AS89:AT91"/>
    <mergeCell ref="AN105:AP105"/>
    <mergeCell ref="AG105:AM105"/>
    <mergeCell ref="AN94:AP94"/>
  </mergeCells>
  <hyperlinks>
    <hyperlink ref="A95" location="'SO 001 - Dočasná tramvajo...'!C2" display="/" xr:uid="{00000000-0004-0000-0000-000000000000}"/>
    <hyperlink ref="A96" location="'SO 101 - Chodníky a zpevn...'!C2" display="/" xr:uid="{00000000-0004-0000-0000-000001000000}"/>
    <hyperlink ref="A98" location="'SO 601.1 - Architektonick...'!C2" display="/" xr:uid="{00000000-0004-0000-0000-000002000000}"/>
    <hyperlink ref="A100" location="'SO 601.2.1 - Silno a slab...'!C2" display="/" xr:uid="{00000000-0004-0000-0000-000003000000}"/>
    <hyperlink ref="A101" location="'SO 601.2.2 - Veřejné osvě...'!C2" display="/" xr:uid="{00000000-0004-0000-0000-000004000000}"/>
    <hyperlink ref="A102" location="'SO 601.3 - Kamerový systém'!C2" display="/" xr:uid="{00000000-0004-0000-0000-000005000000}"/>
    <hyperlink ref="A103" location="'SO 601.4 - Odvodnění podc...'!C2" display="/" xr:uid="{00000000-0004-0000-0000-000006000000}"/>
    <hyperlink ref="A104" location="'SO 601.5 - Oprava střešní...'!C2" display="/" xr:uid="{00000000-0004-0000-0000-000007000000}"/>
    <hyperlink ref="A105" location="'VON - Vedlejší a ostatní ...'!C2" display="/" xr:uid="{00000000-0004-0000-0000-000008000000}"/>
  </hyperlinks>
  <pageMargins left="0.39370078740157483" right="0.39370078740157483" top="0.39370078740157483" bottom="0.39370078740157483" header="0" footer="0"/>
  <pageSetup paperSize="9" scale="8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5"/>
  <sheetViews>
    <sheetView showGridLines="0" topLeftCell="A12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92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2" customFormat="1" ht="12" hidden="1" customHeight="1">
      <c r="A8" s="34"/>
      <c r="B8" s="35"/>
      <c r="C8" s="34"/>
      <c r="D8" s="28" t="s">
        <v>127</v>
      </c>
      <c r="E8" s="34"/>
      <c r="F8" s="34"/>
      <c r="G8" s="34"/>
      <c r="H8" s="34"/>
      <c r="I8" s="103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5"/>
      <c r="C9" s="34"/>
      <c r="D9" s="34"/>
      <c r="E9" s="285" t="s">
        <v>128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idden="1">
      <c r="A10" s="34"/>
      <c r="B10" s="35"/>
      <c r="C10" s="34"/>
      <c r="D10" s="34"/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5"/>
      <c r="C11" s="34"/>
      <c r="D11" s="28" t="s">
        <v>18</v>
      </c>
      <c r="E11" s="34"/>
      <c r="F11" s="26" t="s">
        <v>1</v>
      </c>
      <c r="G11" s="34"/>
      <c r="H11" s="34"/>
      <c r="I11" s="104" t="s">
        <v>20</v>
      </c>
      <c r="J11" s="26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104" t="s">
        <v>24</v>
      </c>
      <c r="J12" s="57" t="str">
        <f>'Rekapitulace stavby'!AN8</f>
        <v>11. 2. 2020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5"/>
      <c r="C13" s="34"/>
      <c r="D13" s="34"/>
      <c r="E13" s="34"/>
      <c r="F13" s="34"/>
      <c r="G13" s="34"/>
      <c r="H13" s="34"/>
      <c r="I13" s="103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104" t="s">
        <v>31</v>
      </c>
      <c r="J14" s="26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5"/>
      <c r="C15" s="34"/>
      <c r="D15" s="34"/>
      <c r="E15" s="26" t="s">
        <v>32</v>
      </c>
      <c r="F15" s="34"/>
      <c r="G15" s="34"/>
      <c r="H15" s="34"/>
      <c r="I15" s="104" t="s">
        <v>33</v>
      </c>
      <c r="J15" s="26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5"/>
      <c r="C16" s="34"/>
      <c r="D16" s="34"/>
      <c r="E16" s="34"/>
      <c r="F16" s="34"/>
      <c r="G16" s="34"/>
      <c r="H16" s="34"/>
      <c r="I16" s="103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104" t="s">
        <v>31</v>
      </c>
      <c r="J17" s="29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5"/>
      <c r="C18" s="34"/>
      <c r="D18" s="34"/>
      <c r="E18" s="295" t="str">
        <f>'Rekapitulace stavby'!E14</f>
        <v>Vyplň údaj</v>
      </c>
      <c r="F18" s="276"/>
      <c r="G18" s="276"/>
      <c r="H18" s="276"/>
      <c r="I18" s="104" t="s">
        <v>33</v>
      </c>
      <c r="J18" s="29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5"/>
      <c r="C19" s="34"/>
      <c r="D19" s="34"/>
      <c r="E19" s="34"/>
      <c r="F19" s="34"/>
      <c r="G19" s="34"/>
      <c r="H19" s="34"/>
      <c r="I19" s="103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104" t="s">
        <v>31</v>
      </c>
      <c r="J20" s="26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104" t="s">
        <v>33</v>
      </c>
      <c r="J21" s="26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5"/>
      <c r="C22" s="34"/>
      <c r="D22" s="34"/>
      <c r="E22" s="34"/>
      <c r="F22" s="34"/>
      <c r="G22" s="34"/>
      <c r="H22" s="34"/>
      <c r="I22" s="103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104" t="s">
        <v>31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5"/>
      <c r="C24" s="34"/>
      <c r="D24" s="34"/>
      <c r="E24" s="26" t="s">
        <v>40</v>
      </c>
      <c r="F24" s="34"/>
      <c r="G24" s="34"/>
      <c r="H24" s="34"/>
      <c r="I24" s="104" t="s">
        <v>33</v>
      </c>
      <c r="J24" s="26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5"/>
      <c r="C25" s="34"/>
      <c r="D25" s="34"/>
      <c r="E25" s="34"/>
      <c r="F25" s="34"/>
      <c r="G25" s="34"/>
      <c r="H25" s="34"/>
      <c r="I25" s="103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103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4" hidden="1" customHeight="1">
      <c r="A27" s="105"/>
      <c r="B27" s="106"/>
      <c r="C27" s="105"/>
      <c r="D27" s="105"/>
      <c r="E27" s="280" t="s">
        <v>129</v>
      </c>
      <c r="F27" s="280"/>
      <c r="G27" s="280"/>
      <c r="H27" s="280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" hidden="1" customHeight="1">
      <c r="A28" s="34"/>
      <c r="B28" s="35"/>
      <c r="C28" s="34"/>
      <c r="D28" s="34"/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5"/>
      <c r="C29" s="34"/>
      <c r="D29" s="68"/>
      <c r="E29" s="68"/>
      <c r="F29" s="68"/>
      <c r="G29" s="68"/>
      <c r="H29" s="68"/>
      <c r="I29" s="109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5"/>
      <c r="C30" s="34"/>
      <c r="D30" s="110" t="s">
        <v>43</v>
      </c>
      <c r="E30" s="34"/>
      <c r="F30" s="34"/>
      <c r="G30" s="34"/>
      <c r="H30" s="34"/>
      <c r="I30" s="103"/>
      <c r="J30" s="73">
        <f>ROUND(J125, 2)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111" t="s">
        <v>44</v>
      </c>
      <c r="J32" s="38" t="s">
        <v>46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5"/>
      <c r="C33" s="34"/>
      <c r="D33" s="112" t="s">
        <v>47</v>
      </c>
      <c r="E33" s="28" t="s">
        <v>48</v>
      </c>
      <c r="F33" s="113">
        <f>ROUND((SUM(BE125:BE234)),  2)</f>
        <v>0</v>
      </c>
      <c r="G33" s="34"/>
      <c r="H33" s="34"/>
      <c r="I33" s="114">
        <v>0.21</v>
      </c>
      <c r="J33" s="113">
        <f>ROUND(((SUM(BE125:BE234))*I33),  2)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28" t="s">
        <v>49</v>
      </c>
      <c r="F34" s="113">
        <f>ROUND((SUM(BF125:BF234)),  2)</f>
        <v>0</v>
      </c>
      <c r="G34" s="34"/>
      <c r="H34" s="34"/>
      <c r="I34" s="114">
        <v>0.15</v>
      </c>
      <c r="J34" s="113">
        <f>ROUND(((SUM(BF125:BF234))*I34),  2)</f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113">
        <f>ROUND((SUM(BG125:BG234)),  2)</f>
        <v>0</v>
      </c>
      <c r="G35" s="34"/>
      <c r="H35" s="34"/>
      <c r="I35" s="114">
        <v>0.21</v>
      </c>
      <c r="J35" s="113">
        <f>0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113">
        <f>ROUND((SUM(BH125:BH234)),  2)</f>
        <v>0</v>
      </c>
      <c r="G36" s="34"/>
      <c r="H36" s="34"/>
      <c r="I36" s="114">
        <v>0.15</v>
      </c>
      <c r="J36" s="113">
        <f>0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113">
        <f>ROUND((SUM(BI125:BI234)),  2)</f>
        <v>0</v>
      </c>
      <c r="G37" s="34"/>
      <c r="H37" s="34"/>
      <c r="I37" s="114">
        <v>0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5"/>
      <c r="C38" s="34"/>
      <c r="D38" s="34"/>
      <c r="E38" s="34"/>
      <c r="F38" s="34"/>
      <c r="G38" s="34"/>
      <c r="H38" s="34"/>
      <c r="I38" s="103"/>
      <c r="J38" s="34"/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5"/>
      <c r="C39" s="115"/>
      <c r="D39" s="116" t="s">
        <v>53</v>
      </c>
      <c r="E39" s="62"/>
      <c r="F39" s="62"/>
      <c r="G39" s="117" t="s">
        <v>54</v>
      </c>
      <c r="H39" s="118" t="s">
        <v>55</v>
      </c>
      <c r="I39" s="119"/>
      <c r="J39" s="120">
        <f>SUM(J30:J37)</f>
        <v>0</v>
      </c>
      <c r="K39" s="121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1"/>
      <c r="I41" s="100"/>
      <c r="L41" s="21"/>
    </row>
    <row r="42" spans="1:31" s="1" customFormat="1" ht="14.4" hidden="1" customHeight="1">
      <c r="B42" s="21"/>
      <c r="I42" s="100"/>
      <c r="L42" s="21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47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8" t="s">
        <v>127</v>
      </c>
      <c r="D86" s="34"/>
      <c r="E86" s="34"/>
      <c r="F86" s="34"/>
      <c r="G86" s="34"/>
      <c r="H86" s="34"/>
      <c r="I86" s="103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" customHeight="1">
      <c r="A87" s="34"/>
      <c r="B87" s="35"/>
      <c r="C87" s="34"/>
      <c r="D87" s="34"/>
      <c r="E87" s="285" t="str">
        <f>E9</f>
        <v>SO 001 - Dočasná tramvajová zastávka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8" t="s">
        <v>22</v>
      </c>
      <c r="D89" s="34"/>
      <c r="E89" s="34"/>
      <c r="F89" s="26" t="str">
        <f>F12</f>
        <v>Ostrava</v>
      </c>
      <c r="G89" s="34"/>
      <c r="H89" s="34"/>
      <c r="I89" s="104" t="s">
        <v>24</v>
      </c>
      <c r="J89" s="57" t="str">
        <f>IF(J12="","",J12)</f>
        <v>11. 2. 2020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6.4" customHeight="1">
      <c r="A91" s="34"/>
      <c r="B91" s="35"/>
      <c r="C91" s="28" t="s">
        <v>30</v>
      </c>
      <c r="D91" s="34"/>
      <c r="E91" s="34"/>
      <c r="F91" s="26" t="str">
        <f>E15</f>
        <v>SMO městský obvod Ostrava - Jih</v>
      </c>
      <c r="G91" s="34"/>
      <c r="H91" s="34"/>
      <c r="I91" s="104" t="s">
        <v>36</v>
      </c>
      <c r="J91" s="32" t="str">
        <f>E21</f>
        <v>PROJEKT 2010,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8" t="s">
        <v>34</v>
      </c>
      <c r="D92" s="34"/>
      <c r="E92" s="34"/>
      <c r="F92" s="26" t="str">
        <f>IF(E18="","",E18)</f>
        <v>Vyplň údaj</v>
      </c>
      <c r="G92" s="34"/>
      <c r="H92" s="34"/>
      <c r="I92" s="104" t="s">
        <v>39</v>
      </c>
      <c r="J92" s="32" t="str">
        <f>E24</f>
        <v>M. Morská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4"/>
      <c r="D93" s="34"/>
      <c r="E93" s="34"/>
      <c r="F93" s="34"/>
      <c r="G93" s="34"/>
      <c r="H93" s="34"/>
      <c r="I93" s="103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29" t="s">
        <v>131</v>
      </c>
      <c r="D94" s="115"/>
      <c r="E94" s="115"/>
      <c r="F94" s="115"/>
      <c r="G94" s="115"/>
      <c r="H94" s="115"/>
      <c r="I94" s="130"/>
      <c r="J94" s="131" t="s">
        <v>132</v>
      </c>
      <c r="K94" s="11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32" t="s">
        <v>133</v>
      </c>
      <c r="D96" s="34"/>
      <c r="E96" s="34"/>
      <c r="F96" s="34"/>
      <c r="G96" s="34"/>
      <c r="H96" s="34"/>
      <c r="I96" s="103"/>
      <c r="J96" s="73">
        <f>J125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8" t="s">
        <v>134</v>
      </c>
    </row>
    <row r="97" spans="1:31" s="9" customFormat="1" ht="24.9" customHeight="1">
      <c r="B97" s="133"/>
      <c r="D97" s="134" t="s">
        <v>135</v>
      </c>
      <c r="E97" s="135"/>
      <c r="F97" s="135"/>
      <c r="G97" s="135"/>
      <c r="H97" s="135"/>
      <c r="I97" s="136"/>
      <c r="J97" s="137">
        <f>J126</f>
        <v>0</v>
      </c>
      <c r="L97" s="133"/>
    </row>
    <row r="98" spans="1:31" s="10" customFormat="1" ht="19.95" customHeight="1">
      <c r="B98" s="138"/>
      <c r="D98" s="139" t="s">
        <v>136</v>
      </c>
      <c r="E98" s="140"/>
      <c r="F98" s="140"/>
      <c r="G98" s="140"/>
      <c r="H98" s="140"/>
      <c r="I98" s="141"/>
      <c r="J98" s="142">
        <f>J127</f>
        <v>0</v>
      </c>
      <c r="L98" s="138"/>
    </row>
    <row r="99" spans="1:31" s="10" customFormat="1" ht="19.95" customHeight="1">
      <c r="B99" s="138"/>
      <c r="D99" s="139" t="s">
        <v>137</v>
      </c>
      <c r="E99" s="140"/>
      <c r="F99" s="140"/>
      <c r="G99" s="140"/>
      <c r="H99" s="140"/>
      <c r="I99" s="141"/>
      <c r="J99" s="142">
        <f>J159</f>
        <v>0</v>
      </c>
      <c r="L99" s="138"/>
    </row>
    <row r="100" spans="1:31" s="10" customFormat="1" ht="19.95" customHeight="1">
      <c r="B100" s="138"/>
      <c r="D100" s="139" t="s">
        <v>138</v>
      </c>
      <c r="E100" s="140"/>
      <c r="F100" s="140"/>
      <c r="G100" s="140"/>
      <c r="H100" s="140"/>
      <c r="I100" s="141"/>
      <c r="J100" s="142">
        <f>J193</f>
        <v>0</v>
      </c>
      <c r="L100" s="138"/>
    </row>
    <row r="101" spans="1:31" s="10" customFormat="1" ht="19.95" customHeight="1">
      <c r="B101" s="138"/>
      <c r="D101" s="139" t="s">
        <v>139</v>
      </c>
      <c r="E101" s="140"/>
      <c r="F101" s="140"/>
      <c r="G101" s="140"/>
      <c r="H101" s="140"/>
      <c r="I101" s="141"/>
      <c r="J101" s="142">
        <f>J202</f>
        <v>0</v>
      </c>
      <c r="L101" s="138"/>
    </row>
    <row r="102" spans="1:31" s="10" customFormat="1" ht="19.95" customHeight="1">
      <c r="B102" s="138"/>
      <c r="D102" s="139" t="s">
        <v>140</v>
      </c>
      <c r="E102" s="140"/>
      <c r="F102" s="140"/>
      <c r="G102" s="140"/>
      <c r="H102" s="140"/>
      <c r="I102" s="141"/>
      <c r="J102" s="142">
        <f>J218</f>
        <v>0</v>
      </c>
      <c r="L102" s="138"/>
    </row>
    <row r="103" spans="1:31" s="10" customFormat="1" ht="19.95" customHeight="1">
      <c r="B103" s="138"/>
      <c r="D103" s="139" t="s">
        <v>141</v>
      </c>
      <c r="E103" s="140"/>
      <c r="F103" s="140"/>
      <c r="G103" s="140"/>
      <c r="H103" s="140"/>
      <c r="I103" s="141"/>
      <c r="J103" s="142">
        <f>J225</f>
        <v>0</v>
      </c>
      <c r="L103" s="138"/>
    </row>
    <row r="104" spans="1:31" s="9" customFormat="1" ht="24.9" customHeight="1">
      <c r="B104" s="133"/>
      <c r="D104" s="134" t="s">
        <v>142</v>
      </c>
      <c r="E104" s="135"/>
      <c r="F104" s="135"/>
      <c r="G104" s="135"/>
      <c r="H104" s="135"/>
      <c r="I104" s="136"/>
      <c r="J104" s="137">
        <f>J227</f>
        <v>0</v>
      </c>
      <c r="L104" s="133"/>
    </row>
    <row r="105" spans="1:31" s="10" customFormat="1" ht="19.95" customHeight="1">
      <c r="B105" s="138"/>
      <c r="D105" s="139" t="s">
        <v>143</v>
      </c>
      <c r="E105" s="140"/>
      <c r="F105" s="140"/>
      <c r="G105" s="140"/>
      <c r="H105" s="140"/>
      <c r="I105" s="141"/>
      <c r="J105" s="142">
        <f>J228</f>
        <v>0</v>
      </c>
      <c r="L105" s="138"/>
    </row>
    <row r="106" spans="1:31" s="2" customFormat="1" ht="21.75" customHeight="1">
      <c r="A106" s="34"/>
      <c r="B106" s="35"/>
      <c r="C106" s="34"/>
      <c r="D106" s="34"/>
      <c r="E106" s="34"/>
      <c r="F106" s="34"/>
      <c r="G106" s="34"/>
      <c r="H106" s="34"/>
      <c r="I106" s="103"/>
      <c r="J106" s="34"/>
      <c r="K106" s="34"/>
      <c r="L106" s="4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" customHeight="1">
      <c r="A107" s="34"/>
      <c r="B107" s="49"/>
      <c r="C107" s="50"/>
      <c r="D107" s="50"/>
      <c r="E107" s="50"/>
      <c r="F107" s="50"/>
      <c r="G107" s="50"/>
      <c r="H107" s="50"/>
      <c r="I107" s="127"/>
      <c r="J107" s="50"/>
      <c r="K107" s="50"/>
      <c r="L107" s="4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" customHeight="1">
      <c r="A111" s="34"/>
      <c r="B111" s="51"/>
      <c r="C111" s="52"/>
      <c r="D111" s="52"/>
      <c r="E111" s="52"/>
      <c r="F111" s="52"/>
      <c r="G111" s="52"/>
      <c r="H111" s="52"/>
      <c r="I111" s="128"/>
      <c r="J111" s="52"/>
      <c r="K111" s="52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" customHeight="1">
      <c r="A112" s="34"/>
      <c r="B112" s="35"/>
      <c r="C112" s="22" t="s">
        <v>144</v>
      </c>
      <c r="D112" s="34"/>
      <c r="E112" s="34"/>
      <c r="F112" s="34"/>
      <c r="G112" s="34"/>
      <c r="H112" s="34"/>
      <c r="I112" s="103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4"/>
      <c r="D113" s="34"/>
      <c r="E113" s="34"/>
      <c r="F113" s="34"/>
      <c r="G113" s="34"/>
      <c r="H113" s="34"/>
      <c r="I113" s="103"/>
      <c r="J113" s="34"/>
      <c r="K113" s="34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8" t="s">
        <v>16</v>
      </c>
      <c r="D114" s="34"/>
      <c r="E114" s="34"/>
      <c r="F114" s="34"/>
      <c r="G114" s="34"/>
      <c r="H114" s="34"/>
      <c r="I114" s="103"/>
      <c r="J114" s="34"/>
      <c r="K114" s="34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4" customHeight="1">
      <c r="A115" s="34"/>
      <c r="B115" s="35"/>
      <c r="C115" s="34"/>
      <c r="D115" s="34"/>
      <c r="E115" s="293" t="str">
        <f>E7</f>
        <v>Rekonstrukce podchodu pod ul. Horní, náměstí Ostrava - Jih, revize c</v>
      </c>
      <c r="F115" s="294"/>
      <c r="G115" s="294"/>
      <c r="H115" s="294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8" t="s">
        <v>127</v>
      </c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4.4" customHeight="1">
      <c r="A117" s="34"/>
      <c r="B117" s="35"/>
      <c r="C117" s="34"/>
      <c r="D117" s="34"/>
      <c r="E117" s="285" t="str">
        <f>E9</f>
        <v>SO 001 - Dočasná tramvajová zastávka</v>
      </c>
      <c r="F117" s="292"/>
      <c r="G117" s="292"/>
      <c r="H117" s="292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4"/>
      <c r="D118" s="34"/>
      <c r="E118" s="34"/>
      <c r="F118" s="34"/>
      <c r="G118" s="34"/>
      <c r="H118" s="3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8" t="s">
        <v>22</v>
      </c>
      <c r="D119" s="34"/>
      <c r="E119" s="34"/>
      <c r="F119" s="26" t="str">
        <f>F12</f>
        <v>Ostrava</v>
      </c>
      <c r="G119" s="34"/>
      <c r="H119" s="34"/>
      <c r="I119" s="104" t="s">
        <v>24</v>
      </c>
      <c r="J119" s="57" t="str">
        <f>IF(J12="","",J12)</f>
        <v>11. 2. 2020</v>
      </c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" customHeight="1">
      <c r="A120" s="34"/>
      <c r="B120" s="35"/>
      <c r="C120" s="34"/>
      <c r="D120" s="34"/>
      <c r="E120" s="34"/>
      <c r="F120" s="34"/>
      <c r="G120" s="34"/>
      <c r="H120" s="34"/>
      <c r="I120" s="103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6.4" customHeight="1">
      <c r="A121" s="34"/>
      <c r="B121" s="35"/>
      <c r="C121" s="28" t="s">
        <v>30</v>
      </c>
      <c r="D121" s="34"/>
      <c r="E121" s="34"/>
      <c r="F121" s="26" t="str">
        <f>E15</f>
        <v>SMO městský obvod Ostrava - Jih</v>
      </c>
      <c r="G121" s="34"/>
      <c r="H121" s="34"/>
      <c r="I121" s="104" t="s">
        <v>36</v>
      </c>
      <c r="J121" s="32" t="str">
        <f>E21</f>
        <v>PROJEKT 2010, s.r.o.</v>
      </c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6" customHeight="1">
      <c r="A122" s="34"/>
      <c r="B122" s="35"/>
      <c r="C122" s="28" t="s">
        <v>34</v>
      </c>
      <c r="D122" s="34"/>
      <c r="E122" s="34"/>
      <c r="F122" s="26" t="str">
        <f>IF(E18="","",E18)</f>
        <v>Vyplň údaj</v>
      </c>
      <c r="G122" s="34"/>
      <c r="H122" s="34"/>
      <c r="I122" s="104" t="s">
        <v>39</v>
      </c>
      <c r="J122" s="32" t="str">
        <f>E24</f>
        <v>M. Morská</v>
      </c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4"/>
      <c r="D123" s="34"/>
      <c r="E123" s="34"/>
      <c r="F123" s="34"/>
      <c r="G123" s="34"/>
      <c r="H123" s="34"/>
      <c r="I123" s="103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43"/>
      <c r="B124" s="144"/>
      <c r="C124" s="145" t="s">
        <v>145</v>
      </c>
      <c r="D124" s="146" t="s">
        <v>68</v>
      </c>
      <c r="E124" s="146" t="s">
        <v>64</v>
      </c>
      <c r="F124" s="146" t="s">
        <v>65</v>
      </c>
      <c r="G124" s="146" t="s">
        <v>146</v>
      </c>
      <c r="H124" s="146" t="s">
        <v>147</v>
      </c>
      <c r="I124" s="147" t="s">
        <v>148</v>
      </c>
      <c r="J124" s="148" t="s">
        <v>132</v>
      </c>
      <c r="K124" s="149" t="s">
        <v>149</v>
      </c>
      <c r="L124" s="150"/>
      <c r="M124" s="64" t="s">
        <v>1</v>
      </c>
      <c r="N124" s="65" t="s">
        <v>47</v>
      </c>
      <c r="O124" s="65" t="s">
        <v>150</v>
      </c>
      <c r="P124" s="65" t="s">
        <v>151</v>
      </c>
      <c r="Q124" s="65" t="s">
        <v>152</v>
      </c>
      <c r="R124" s="65" t="s">
        <v>153</v>
      </c>
      <c r="S124" s="65" t="s">
        <v>154</v>
      </c>
      <c r="T124" s="66" t="s">
        <v>155</v>
      </c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65" s="2" customFormat="1" ht="22.8" customHeight="1">
      <c r="A125" s="34"/>
      <c r="B125" s="35"/>
      <c r="C125" s="71" t="s">
        <v>156</v>
      </c>
      <c r="D125" s="34"/>
      <c r="E125" s="34"/>
      <c r="F125" s="34"/>
      <c r="G125" s="34"/>
      <c r="H125" s="34"/>
      <c r="I125" s="103"/>
      <c r="J125" s="151">
        <f>BK125</f>
        <v>0</v>
      </c>
      <c r="K125" s="34"/>
      <c r="L125" s="35"/>
      <c r="M125" s="67"/>
      <c r="N125" s="58"/>
      <c r="O125" s="68"/>
      <c r="P125" s="152">
        <f>P126+P227</f>
        <v>0</v>
      </c>
      <c r="Q125" s="68"/>
      <c r="R125" s="152">
        <f>R126+R227</f>
        <v>39.173596000000003</v>
      </c>
      <c r="S125" s="68"/>
      <c r="T125" s="153">
        <f>T126+T227</f>
        <v>45.815439999999995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82</v>
      </c>
      <c r="AU125" s="18" t="s">
        <v>134</v>
      </c>
      <c r="BK125" s="154">
        <f>BK126+BK227</f>
        <v>0</v>
      </c>
    </row>
    <row r="126" spans="1:65" s="12" customFormat="1" ht="25.95" customHeight="1">
      <c r="B126" s="155"/>
      <c r="D126" s="156" t="s">
        <v>82</v>
      </c>
      <c r="E126" s="157" t="s">
        <v>157</v>
      </c>
      <c r="F126" s="157" t="s">
        <v>158</v>
      </c>
      <c r="I126" s="158"/>
      <c r="J126" s="159">
        <f>BK126</f>
        <v>0</v>
      </c>
      <c r="L126" s="155"/>
      <c r="M126" s="160"/>
      <c r="N126" s="161"/>
      <c r="O126" s="161"/>
      <c r="P126" s="162">
        <f>P127+P159+P193+P202+P218+P225</f>
        <v>0</v>
      </c>
      <c r="Q126" s="161"/>
      <c r="R126" s="162">
        <f>R127+R159+R193+R202+R218+R225</f>
        <v>39.173596000000003</v>
      </c>
      <c r="S126" s="161"/>
      <c r="T126" s="163">
        <f>T127+T159+T193+T202+T218+T225</f>
        <v>45.815439999999995</v>
      </c>
      <c r="AR126" s="156" t="s">
        <v>91</v>
      </c>
      <c r="AT126" s="164" t="s">
        <v>82</v>
      </c>
      <c r="AU126" s="164" t="s">
        <v>83</v>
      </c>
      <c r="AY126" s="156" t="s">
        <v>159</v>
      </c>
      <c r="BK126" s="165">
        <f>BK127+BK159+BK193+BK202+BK218+BK225</f>
        <v>0</v>
      </c>
    </row>
    <row r="127" spans="1:65" s="12" customFormat="1" ht="22.8" customHeight="1">
      <c r="B127" s="155"/>
      <c r="D127" s="156" t="s">
        <v>82</v>
      </c>
      <c r="E127" s="166" t="s">
        <v>91</v>
      </c>
      <c r="F127" s="166" t="s">
        <v>160</v>
      </c>
      <c r="I127" s="158"/>
      <c r="J127" s="167">
        <f>BK127</f>
        <v>0</v>
      </c>
      <c r="L127" s="155"/>
      <c r="M127" s="160"/>
      <c r="N127" s="161"/>
      <c r="O127" s="161"/>
      <c r="P127" s="162">
        <f>SUM(P128:P158)</f>
        <v>0</v>
      </c>
      <c r="Q127" s="161"/>
      <c r="R127" s="162">
        <f>SUM(R128:R158)</f>
        <v>3.6036000000000001</v>
      </c>
      <c r="S127" s="161"/>
      <c r="T127" s="163">
        <f>SUM(T128:T158)</f>
        <v>45.815439999999995</v>
      </c>
      <c r="AR127" s="156" t="s">
        <v>91</v>
      </c>
      <c r="AT127" s="164" t="s">
        <v>82</v>
      </c>
      <c r="AU127" s="164" t="s">
        <v>91</v>
      </c>
      <c r="AY127" s="156" t="s">
        <v>159</v>
      </c>
      <c r="BK127" s="165">
        <f>SUM(BK128:BK158)</f>
        <v>0</v>
      </c>
    </row>
    <row r="128" spans="1:65" s="2" customFormat="1" ht="19.8" customHeight="1">
      <c r="A128" s="34"/>
      <c r="B128" s="168"/>
      <c r="C128" s="169" t="s">
        <v>91</v>
      </c>
      <c r="D128" s="169" t="s">
        <v>161</v>
      </c>
      <c r="E128" s="170" t="s">
        <v>162</v>
      </c>
      <c r="F128" s="171" t="s">
        <v>163</v>
      </c>
      <c r="G128" s="172" t="s">
        <v>164</v>
      </c>
      <c r="H128" s="173">
        <v>178.2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48</v>
      </c>
      <c r="O128" s="60"/>
      <c r="P128" s="179">
        <f>O128*H128</f>
        <v>0</v>
      </c>
      <c r="Q128" s="179">
        <v>0</v>
      </c>
      <c r="R128" s="179">
        <f>Q128*H128</f>
        <v>0</v>
      </c>
      <c r="S128" s="179">
        <v>0.17</v>
      </c>
      <c r="T128" s="180">
        <f>S128*H128</f>
        <v>30.294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165</v>
      </c>
      <c r="AT128" s="181" t="s">
        <v>161</v>
      </c>
      <c r="AU128" s="181" t="s">
        <v>93</v>
      </c>
      <c r="AY128" s="18" t="s">
        <v>159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91</v>
      </c>
      <c r="BK128" s="182">
        <f>ROUND(I128*H128,2)</f>
        <v>0</v>
      </c>
      <c r="BL128" s="18" t="s">
        <v>165</v>
      </c>
      <c r="BM128" s="181" t="s">
        <v>166</v>
      </c>
    </row>
    <row r="129" spans="1:65" s="13" customFormat="1">
      <c r="B129" s="183"/>
      <c r="D129" s="184" t="s">
        <v>167</v>
      </c>
      <c r="E129" s="185" t="s">
        <v>1</v>
      </c>
      <c r="F129" s="186" t="s">
        <v>168</v>
      </c>
      <c r="H129" s="185" t="s">
        <v>1</v>
      </c>
      <c r="I129" s="187"/>
      <c r="L129" s="183"/>
      <c r="M129" s="188"/>
      <c r="N129" s="189"/>
      <c r="O129" s="189"/>
      <c r="P129" s="189"/>
      <c r="Q129" s="189"/>
      <c r="R129" s="189"/>
      <c r="S129" s="189"/>
      <c r="T129" s="190"/>
      <c r="AT129" s="185" t="s">
        <v>167</v>
      </c>
      <c r="AU129" s="185" t="s">
        <v>93</v>
      </c>
      <c r="AV129" s="13" t="s">
        <v>91</v>
      </c>
      <c r="AW129" s="13" t="s">
        <v>38</v>
      </c>
      <c r="AX129" s="13" t="s">
        <v>83</v>
      </c>
      <c r="AY129" s="185" t="s">
        <v>159</v>
      </c>
    </row>
    <row r="130" spans="1:65" s="13" customFormat="1">
      <c r="B130" s="183"/>
      <c r="D130" s="184" t="s">
        <v>167</v>
      </c>
      <c r="E130" s="185" t="s">
        <v>1</v>
      </c>
      <c r="F130" s="186" t="s">
        <v>169</v>
      </c>
      <c r="H130" s="185" t="s">
        <v>1</v>
      </c>
      <c r="I130" s="187"/>
      <c r="L130" s="183"/>
      <c r="M130" s="188"/>
      <c r="N130" s="189"/>
      <c r="O130" s="189"/>
      <c r="P130" s="189"/>
      <c r="Q130" s="189"/>
      <c r="R130" s="189"/>
      <c r="S130" s="189"/>
      <c r="T130" s="190"/>
      <c r="AT130" s="185" t="s">
        <v>167</v>
      </c>
      <c r="AU130" s="185" t="s">
        <v>93</v>
      </c>
      <c r="AV130" s="13" t="s">
        <v>91</v>
      </c>
      <c r="AW130" s="13" t="s">
        <v>38</v>
      </c>
      <c r="AX130" s="13" t="s">
        <v>83</v>
      </c>
      <c r="AY130" s="185" t="s">
        <v>159</v>
      </c>
    </row>
    <row r="131" spans="1:65" s="14" customFormat="1">
      <c r="B131" s="191"/>
      <c r="D131" s="184" t="s">
        <v>167</v>
      </c>
      <c r="E131" s="192" t="s">
        <v>1</v>
      </c>
      <c r="F131" s="193" t="s">
        <v>170</v>
      </c>
      <c r="H131" s="194">
        <v>39.6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167</v>
      </c>
      <c r="AU131" s="192" t="s">
        <v>93</v>
      </c>
      <c r="AV131" s="14" t="s">
        <v>93</v>
      </c>
      <c r="AW131" s="14" t="s">
        <v>38</v>
      </c>
      <c r="AX131" s="14" t="s">
        <v>83</v>
      </c>
      <c r="AY131" s="192" t="s">
        <v>159</v>
      </c>
    </row>
    <row r="132" spans="1:65" s="14" customFormat="1">
      <c r="B132" s="191"/>
      <c r="D132" s="184" t="s">
        <v>167</v>
      </c>
      <c r="E132" s="192" t="s">
        <v>1</v>
      </c>
      <c r="F132" s="193" t="s">
        <v>171</v>
      </c>
      <c r="H132" s="194">
        <v>138.6</v>
      </c>
      <c r="I132" s="195"/>
      <c r="L132" s="191"/>
      <c r="M132" s="196"/>
      <c r="N132" s="197"/>
      <c r="O132" s="197"/>
      <c r="P132" s="197"/>
      <c r="Q132" s="197"/>
      <c r="R132" s="197"/>
      <c r="S132" s="197"/>
      <c r="T132" s="198"/>
      <c r="AT132" s="192" t="s">
        <v>167</v>
      </c>
      <c r="AU132" s="192" t="s">
        <v>93</v>
      </c>
      <c r="AV132" s="14" t="s">
        <v>93</v>
      </c>
      <c r="AW132" s="14" t="s">
        <v>38</v>
      </c>
      <c r="AX132" s="14" t="s">
        <v>83</v>
      </c>
      <c r="AY132" s="192" t="s">
        <v>159</v>
      </c>
    </row>
    <row r="133" spans="1:65" s="15" customFormat="1">
      <c r="B133" s="199"/>
      <c r="D133" s="184" t="s">
        <v>167</v>
      </c>
      <c r="E133" s="200" t="s">
        <v>1</v>
      </c>
      <c r="F133" s="201" t="s">
        <v>172</v>
      </c>
      <c r="H133" s="202">
        <v>178.2</v>
      </c>
      <c r="I133" s="203"/>
      <c r="L133" s="199"/>
      <c r="M133" s="204"/>
      <c r="N133" s="205"/>
      <c r="O133" s="205"/>
      <c r="P133" s="205"/>
      <c r="Q133" s="205"/>
      <c r="R133" s="205"/>
      <c r="S133" s="205"/>
      <c r="T133" s="206"/>
      <c r="AT133" s="200" t="s">
        <v>167</v>
      </c>
      <c r="AU133" s="200" t="s">
        <v>93</v>
      </c>
      <c r="AV133" s="15" t="s">
        <v>165</v>
      </c>
      <c r="AW133" s="15" t="s">
        <v>38</v>
      </c>
      <c r="AX133" s="15" t="s">
        <v>91</v>
      </c>
      <c r="AY133" s="200" t="s">
        <v>159</v>
      </c>
    </row>
    <row r="134" spans="1:65" s="13" customFormat="1">
      <c r="B134" s="183"/>
      <c r="D134" s="184" t="s">
        <v>167</v>
      </c>
      <c r="E134" s="185" t="s">
        <v>1</v>
      </c>
      <c r="F134" s="186" t="s">
        <v>173</v>
      </c>
      <c r="H134" s="185" t="s">
        <v>1</v>
      </c>
      <c r="I134" s="187"/>
      <c r="L134" s="183"/>
      <c r="M134" s="188"/>
      <c r="N134" s="189"/>
      <c r="O134" s="189"/>
      <c r="P134" s="189"/>
      <c r="Q134" s="189"/>
      <c r="R134" s="189"/>
      <c r="S134" s="189"/>
      <c r="T134" s="190"/>
      <c r="AT134" s="185" t="s">
        <v>167</v>
      </c>
      <c r="AU134" s="185" t="s">
        <v>93</v>
      </c>
      <c r="AV134" s="13" t="s">
        <v>91</v>
      </c>
      <c r="AW134" s="13" t="s">
        <v>38</v>
      </c>
      <c r="AX134" s="13" t="s">
        <v>83</v>
      </c>
      <c r="AY134" s="185" t="s">
        <v>159</v>
      </c>
    </row>
    <row r="135" spans="1:65" s="2" customFormat="1" ht="19.8" customHeight="1">
      <c r="A135" s="34"/>
      <c r="B135" s="168"/>
      <c r="C135" s="169" t="s">
        <v>93</v>
      </c>
      <c r="D135" s="169" t="s">
        <v>161</v>
      </c>
      <c r="E135" s="170" t="s">
        <v>174</v>
      </c>
      <c r="F135" s="171" t="s">
        <v>175</v>
      </c>
      <c r="G135" s="172" t="s">
        <v>164</v>
      </c>
      <c r="H135" s="173">
        <v>52.8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48</v>
      </c>
      <c r="O135" s="60"/>
      <c r="P135" s="179">
        <f>O135*H135</f>
        <v>0</v>
      </c>
      <c r="Q135" s="179">
        <v>0</v>
      </c>
      <c r="R135" s="179">
        <f>Q135*H135</f>
        <v>0</v>
      </c>
      <c r="S135" s="179">
        <v>0.28999999999999998</v>
      </c>
      <c r="T135" s="180">
        <f>S135*H135</f>
        <v>15.311999999999998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165</v>
      </c>
      <c r="AT135" s="181" t="s">
        <v>161</v>
      </c>
      <c r="AU135" s="181" t="s">
        <v>93</v>
      </c>
      <c r="AY135" s="18" t="s">
        <v>159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8" t="s">
        <v>91</v>
      </c>
      <c r="BK135" s="182">
        <f>ROUND(I135*H135,2)</f>
        <v>0</v>
      </c>
      <c r="BL135" s="18" t="s">
        <v>165</v>
      </c>
      <c r="BM135" s="181" t="s">
        <v>176</v>
      </c>
    </row>
    <row r="136" spans="1:65" s="2" customFormat="1" ht="14.4" customHeight="1">
      <c r="A136" s="34"/>
      <c r="B136" s="168"/>
      <c r="C136" s="169" t="s">
        <v>109</v>
      </c>
      <c r="D136" s="169" t="s">
        <v>161</v>
      </c>
      <c r="E136" s="170" t="s">
        <v>177</v>
      </c>
      <c r="F136" s="171" t="s">
        <v>178</v>
      </c>
      <c r="G136" s="172" t="s">
        <v>164</v>
      </c>
      <c r="H136" s="173">
        <v>261.8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48</v>
      </c>
      <c r="O136" s="60"/>
      <c r="P136" s="179">
        <f>O136*H136</f>
        <v>0</v>
      </c>
      <c r="Q136" s="179">
        <v>0</v>
      </c>
      <c r="R136" s="179">
        <f>Q136*H136</f>
        <v>0</v>
      </c>
      <c r="S136" s="179">
        <v>8.0000000000000004E-4</v>
      </c>
      <c r="T136" s="180">
        <f>S136*H136</f>
        <v>0.20944000000000002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165</v>
      </c>
      <c r="AT136" s="181" t="s">
        <v>161</v>
      </c>
      <c r="AU136" s="181" t="s">
        <v>93</v>
      </c>
      <c r="AY136" s="18" t="s">
        <v>159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8" t="s">
        <v>91</v>
      </c>
      <c r="BK136" s="182">
        <f>ROUND(I136*H136,2)</f>
        <v>0</v>
      </c>
      <c r="BL136" s="18" t="s">
        <v>165</v>
      </c>
      <c r="BM136" s="181" t="s">
        <v>179</v>
      </c>
    </row>
    <row r="137" spans="1:65" s="2" customFormat="1" ht="19.8" customHeight="1">
      <c r="A137" s="34"/>
      <c r="B137" s="168"/>
      <c r="C137" s="169" t="s">
        <v>165</v>
      </c>
      <c r="D137" s="169" t="s">
        <v>161</v>
      </c>
      <c r="E137" s="170" t="s">
        <v>180</v>
      </c>
      <c r="F137" s="171" t="s">
        <v>181</v>
      </c>
      <c r="G137" s="172" t="s">
        <v>182</v>
      </c>
      <c r="H137" s="173">
        <v>18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48</v>
      </c>
      <c r="O137" s="60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165</v>
      </c>
      <c r="AT137" s="181" t="s">
        <v>161</v>
      </c>
      <c r="AU137" s="181" t="s">
        <v>93</v>
      </c>
      <c r="AY137" s="18" t="s">
        <v>159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8" t="s">
        <v>91</v>
      </c>
      <c r="BK137" s="182">
        <f>ROUND(I137*H137,2)</f>
        <v>0</v>
      </c>
      <c r="BL137" s="18" t="s">
        <v>165</v>
      </c>
      <c r="BM137" s="181" t="s">
        <v>183</v>
      </c>
    </row>
    <row r="138" spans="1:65" s="14" customFormat="1">
      <c r="B138" s="191"/>
      <c r="D138" s="184" t="s">
        <v>167</v>
      </c>
      <c r="E138" s="192" t="s">
        <v>1</v>
      </c>
      <c r="F138" s="193" t="s">
        <v>184</v>
      </c>
      <c r="H138" s="194">
        <v>18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167</v>
      </c>
      <c r="AU138" s="192" t="s">
        <v>93</v>
      </c>
      <c r="AV138" s="14" t="s">
        <v>93</v>
      </c>
      <c r="AW138" s="14" t="s">
        <v>38</v>
      </c>
      <c r="AX138" s="14" t="s">
        <v>91</v>
      </c>
      <c r="AY138" s="192" t="s">
        <v>159</v>
      </c>
    </row>
    <row r="139" spans="1:65" s="2" customFormat="1" ht="19.8" customHeight="1">
      <c r="A139" s="34"/>
      <c r="B139" s="168"/>
      <c r="C139" s="169" t="s">
        <v>185</v>
      </c>
      <c r="D139" s="169" t="s">
        <v>161</v>
      </c>
      <c r="E139" s="170" t="s">
        <v>186</v>
      </c>
      <c r="F139" s="171" t="s">
        <v>187</v>
      </c>
      <c r="G139" s="172" t="s">
        <v>182</v>
      </c>
      <c r="H139" s="173">
        <v>36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48</v>
      </c>
      <c r="O139" s="60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165</v>
      </c>
      <c r="AT139" s="181" t="s">
        <v>161</v>
      </c>
      <c r="AU139" s="181" t="s">
        <v>93</v>
      </c>
      <c r="AY139" s="18" t="s">
        <v>159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8" t="s">
        <v>91</v>
      </c>
      <c r="BK139" s="182">
        <f>ROUND(I139*H139,2)</f>
        <v>0</v>
      </c>
      <c r="BL139" s="18" t="s">
        <v>165</v>
      </c>
      <c r="BM139" s="181" t="s">
        <v>188</v>
      </c>
    </row>
    <row r="140" spans="1:65" s="14" customFormat="1">
      <c r="B140" s="191"/>
      <c r="D140" s="184" t="s">
        <v>167</v>
      </c>
      <c r="E140" s="192" t="s">
        <v>1</v>
      </c>
      <c r="F140" s="193" t="s">
        <v>189</v>
      </c>
      <c r="H140" s="194">
        <v>36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167</v>
      </c>
      <c r="AU140" s="192" t="s">
        <v>93</v>
      </c>
      <c r="AV140" s="14" t="s">
        <v>93</v>
      </c>
      <c r="AW140" s="14" t="s">
        <v>38</v>
      </c>
      <c r="AX140" s="14" t="s">
        <v>91</v>
      </c>
      <c r="AY140" s="192" t="s">
        <v>159</v>
      </c>
    </row>
    <row r="141" spans="1:65" s="2" customFormat="1" ht="19.8" customHeight="1">
      <c r="A141" s="34"/>
      <c r="B141" s="168"/>
      <c r="C141" s="169" t="s">
        <v>190</v>
      </c>
      <c r="D141" s="169" t="s">
        <v>161</v>
      </c>
      <c r="E141" s="170" t="s">
        <v>191</v>
      </c>
      <c r="F141" s="171" t="s">
        <v>192</v>
      </c>
      <c r="G141" s="172" t="s">
        <v>182</v>
      </c>
      <c r="H141" s="173">
        <v>18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48</v>
      </c>
      <c r="O141" s="60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165</v>
      </c>
      <c r="AT141" s="181" t="s">
        <v>161</v>
      </c>
      <c r="AU141" s="181" t="s">
        <v>93</v>
      </c>
      <c r="AY141" s="18" t="s">
        <v>159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8" t="s">
        <v>91</v>
      </c>
      <c r="BK141" s="182">
        <f>ROUND(I141*H141,2)</f>
        <v>0</v>
      </c>
      <c r="BL141" s="18" t="s">
        <v>165</v>
      </c>
      <c r="BM141" s="181" t="s">
        <v>193</v>
      </c>
    </row>
    <row r="142" spans="1:65" s="14" customFormat="1">
      <c r="B142" s="191"/>
      <c r="D142" s="184" t="s">
        <v>167</v>
      </c>
      <c r="E142" s="192" t="s">
        <v>1</v>
      </c>
      <c r="F142" s="193" t="s">
        <v>194</v>
      </c>
      <c r="H142" s="194">
        <v>18</v>
      </c>
      <c r="I142" s="195"/>
      <c r="L142" s="191"/>
      <c r="M142" s="196"/>
      <c r="N142" s="197"/>
      <c r="O142" s="197"/>
      <c r="P142" s="197"/>
      <c r="Q142" s="197"/>
      <c r="R142" s="197"/>
      <c r="S142" s="197"/>
      <c r="T142" s="198"/>
      <c r="AT142" s="192" t="s">
        <v>167</v>
      </c>
      <c r="AU142" s="192" t="s">
        <v>93</v>
      </c>
      <c r="AV142" s="14" t="s">
        <v>93</v>
      </c>
      <c r="AW142" s="14" t="s">
        <v>38</v>
      </c>
      <c r="AX142" s="14" t="s">
        <v>91</v>
      </c>
      <c r="AY142" s="192" t="s">
        <v>159</v>
      </c>
    </row>
    <row r="143" spans="1:65" s="2" customFormat="1" ht="14.4" customHeight="1">
      <c r="A143" s="34"/>
      <c r="B143" s="168"/>
      <c r="C143" s="169" t="s">
        <v>195</v>
      </c>
      <c r="D143" s="169" t="s">
        <v>161</v>
      </c>
      <c r="E143" s="170" t="s">
        <v>196</v>
      </c>
      <c r="F143" s="171" t="s">
        <v>197</v>
      </c>
      <c r="G143" s="172" t="s">
        <v>164</v>
      </c>
      <c r="H143" s="173">
        <v>180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48</v>
      </c>
      <c r="O143" s="6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165</v>
      </c>
      <c r="AT143" s="181" t="s">
        <v>161</v>
      </c>
      <c r="AU143" s="181" t="s">
        <v>93</v>
      </c>
      <c r="AY143" s="18" t="s">
        <v>159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91</v>
      </c>
      <c r="BK143" s="182">
        <f>ROUND(I143*H143,2)</f>
        <v>0</v>
      </c>
      <c r="BL143" s="18" t="s">
        <v>165</v>
      </c>
      <c r="BM143" s="181" t="s">
        <v>198</v>
      </c>
    </row>
    <row r="144" spans="1:65" s="14" customFormat="1">
      <c r="B144" s="191"/>
      <c r="D144" s="184" t="s">
        <v>167</v>
      </c>
      <c r="E144" s="192" t="s">
        <v>1</v>
      </c>
      <c r="F144" s="193" t="s">
        <v>199</v>
      </c>
      <c r="H144" s="194">
        <v>180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167</v>
      </c>
      <c r="AU144" s="192" t="s">
        <v>93</v>
      </c>
      <c r="AV144" s="14" t="s">
        <v>93</v>
      </c>
      <c r="AW144" s="14" t="s">
        <v>38</v>
      </c>
      <c r="AX144" s="14" t="s">
        <v>91</v>
      </c>
      <c r="AY144" s="192" t="s">
        <v>159</v>
      </c>
    </row>
    <row r="145" spans="1:65" s="2" customFormat="1" ht="19.8" customHeight="1">
      <c r="A145" s="34"/>
      <c r="B145" s="168"/>
      <c r="C145" s="169" t="s">
        <v>200</v>
      </c>
      <c r="D145" s="169" t="s">
        <v>161</v>
      </c>
      <c r="E145" s="170" t="s">
        <v>201</v>
      </c>
      <c r="F145" s="171" t="s">
        <v>202</v>
      </c>
      <c r="G145" s="172" t="s">
        <v>164</v>
      </c>
      <c r="H145" s="173">
        <v>180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48</v>
      </c>
      <c r="O145" s="60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165</v>
      </c>
      <c r="AT145" s="181" t="s">
        <v>161</v>
      </c>
      <c r="AU145" s="181" t="s">
        <v>93</v>
      </c>
      <c r="AY145" s="18" t="s">
        <v>159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8" t="s">
        <v>91</v>
      </c>
      <c r="BK145" s="182">
        <f>ROUND(I145*H145,2)</f>
        <v>0</v>
      </c>
      <c r="BL145" s="18" t="s">
        <v>165</v>
      </c>
      <c r="BM145" s="181" t="s">
        <v>203</v>
      </c>
    </row>
    <row r="146" spans="1:65" s="2" customFormat="1" ht="19.8" customHeight="1">
      <c r="A146" s="34"/>
      <c r="B146" s="168"/>
      <c r="C146" s="169" t="s">
        <v>204</v>
      </c>
      <c r="D146" s="169" t="s">
        <v>161</v>
      </c>
      <c r="E146" s="170" t="s">
        <v>205</v>
      </c>
      <c r="F146" s="171" t="s">
        <v>206</v>
      </c>
      <c r="G146" s="172" t="s">
        <v>164</v>
      </c>
      <c r="H146" s="173">
        <v>180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48</v>
      </c>
      <c r="O146" s="60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165</v>
      </c>
      <c r="AT146" s="181" t="s">
        <v>161</v>
      </c>
      <c r="AU146" s="181" t="s">
        <v>93</v>
      </c>
      <c r="AY146" s="18" t="s">
        <v>159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8" t="s">
        <v>91</v>
      </c>
      <c r="BK146" s="182">
        <f>ROUND(I146*H146,2)</f>
        <v>0</v>
      </c>
      <c r="BL146" s="18" t="s">
        <v>165</v>
      </c>
      <c r="BM146" s="181" t="s">
        <v>207</v>
      </c>
    </row>
    <row r="147" spans="1:65" s="2" customFormat="1" ht="14.4" customHeight="1">
      <c r="A147" s="34"/>
      <c r="B147" s="168"/>
      <c r="C147" s="207" t="s">
        <v>208</v>
      </c>
      <c r="D147" s="207" t="s">
        <v>209</v>
      </c>
      <c r="E147" s="208" t="s">
        <v>210</v>
      </c>
      <c r="F147" s="209" t="s">
        <v>211</v>
      </c>
      <c r="G147" s="210" t="s">
        <v>212</v>
      </c>
      <c r="H147" s="211">
        <v>3.6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48</v>
      </c>
      <c r="O147" s="60"/>
      <c r="P147" s="179">
        <f>O147*H147</f>
        <v>0</v>
      </c>
      <c r="Q147" s="179">
        <v>1E-3</v>
      </c>
      <c r="R147" s="179">
        <f>Q147*H147</f>
        <v>3.6000000000000003E-3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200</v>
      </c>
      <c r="AT147" s="181" t="s">
        <v>209</v>
      </c>
      <c r="AU147" s="181" t="s">
        <v>93</v>
      </c>
      <c r="AY147" s="18" t="s">
        <v>159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91</v>
      </c>
      <c r="BK147" s="182">
        <f>ROUND(I147*H147,2)</f>
        <v>0</v>
      </c>
      <c r="BL147" s="18" t="s">
        <v>165</v>
      </c>
      <c r="BM147" s="181" t="s">
        <v>213</v>
      </c>
    </row>
    <row r="148" spans="1:65" s="14" customFormat="1">
      <c r="B148" s="191"/>
      <c r="D148" s="184" t="s">
        <v>167</v>
      </c>
      <c r="F148" s="193" t="s">
        <v>214</v>
      </c>
      <c r="H148" s="194">
        <v>3.6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167</v>
      </c>
      <c r="AU148" s="192" t="s">
        <v>93</v>
      </c>
      <c r="AV148" s="14" t="s">
        <v>93</v>
      </c>
      <c r="AW148" s="14" t="s">
        <v>3</v>
      </c>
      <c r="AX148" s="14" t="s">
        <v>91</v>
      </c>
      <c r="AY148" s="192" t="s">
        <v>159</v>
      </c>
    </row>
    <row r="149" spans="1:65" s="2" customFormat="1" ht="14.4" customHeight="1">
      <c r="A149" s="34"/>
      <c r="B149" s="168"/>
      <c r="C149" s="169" t="s">
        <v>215</v>
      </c>
      <c r="D149" s="169" t="s">
        <v>161</v>
      </c>
      <c r="E149" s="170" t="s">
        <v>216</v>
      </c>
      <c r="F149" s="171" t="s">
        <v>217</v>
      </c>
      <c r="G149" s="172" t="s">
        <v>182</v>
      </c>
      <c r="H149" s="173">
        <v>3.6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48</v>
      </c>
      <c r="O149" s="60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165</v>
      </c>
      <c r="AT149" s="181" t="s">
        <v>161</v>
      </c>
      <c r="AU149" s="181" t="s">
        <v>93</v>
      </c>
      <c r="AY149" s="18" t="s">
        <v>159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91</v>
      </c>
      <c r="BK149" s="182">
        <f>ROUND(I149*H149,2)</f>
        <v>0</v>
      </c>
      <c r="BL149" s="18" t="s">
        <v>165</v>
      </c>
      <c r="BM149" s="181" t="s">
        <v>218</v>
      </c>
    </row>
    <row r="150" spans="1:65" s="13" customFormat="1">
      <c r="B150" s="183"/>
      <c r="D150" s="184" t="s">
        <v>167</v>
      </c>
      <c r="E150" s="185" t="s">
        <v>1</v>
      </c>
      <c r="F150" s="186" t="s">
        <v>219</v>
      </c>
      <c r="H150" s="185" t="s">
        <v>1</v>
      </c>
      <c r="I150" s="187"/>
      <c r="L150" s="183"/>
      <c r="M150" s="188"/>
      <c r="N150" s="189"/>
      <c r="O150" s="189"/>
      <c r="P150" s="189"/>
      <c r="Q150" s="189"/>
      <c r="R150" s="189"/>
      <c r="S150" s="189"/>
      <c r="T150" s="190"/>
      <c r="AT150" s="185" t="s">
        <v>167</v>
      </c>
      <c r="AU150" s="185" t="s">
        <v>93</v>
      </c>
      <c r="AV150" s="13" t="s">
        <v>91</v>
      </c>
      <c r="AW150" s="13" t="s">
        <v>38</v>
      </c>
      <c r="AX150" s="13" t="s">
        <v>83</v>
      </c>
      <c r="AY150" s="185" t="s">
        <v>159</v>
      </c>
    </row>
    <row r="151" spans="1:65" s="13" customFormat="1">
      <c r="B151" s="183"/>
      <c r="D151" s="184" t="s">
        <v>167</v>
      </c>
      <c r="E151" s="185" t="s">
        <v>1</v>
      </c>
      <c r="F151" s="186" t="s">
        <v>220</v>
      </c>
      <c r="H151" s="185" t="s">
        <v>1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5" t="s">
        <v>167</v>
      </c>
      <c r="AU151" s="185" t="s">
        <v>93</v>
      </c>
      <c r="AV151" s="13" t="s">
        <v>91</v>
      </c>
      <c r="AW151" s="13" t="s">
        <v>38</v>
      </c>
      <c r="AX151" s="13" t="s">
        <v>83</v>
      </c>
      <c r="AY151" s="185" t="s">
        <v>159</v>
      </c>
    </row>
    <row r="152" spans="1:65" s="14" customFormat="1">
      <c r="B152" s="191"/>
      <c r="D152" s="184" t="s">
        <v>167</v>
      </c>
      <c r="E152" s="192" t="s">
        <v>1</v>
      </c>
      <c r="F152" s="193" t="s">
        <v>221</v>
      </c>
      <c r="H152" s="194">
        <v>3.6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167</v>
      </c>
      <c r="AU152" s="192" t="s">
        <v>93</v>
      </c>
      <c r="AV152" s="14" t="s">
        <v>93</v>
      </c>
      <c r="AW152" s="14" t="s">
        <v>38</v>
      </c>
      <c r="AX152" s="14" t="s">
        <v>91</v>
      </c>
      <c r="AY152" s="192" t="s">
        <v>159</v>
      </c>
    </row>
    <row r="153" spans="1:65" s="2" customFormat="1" ht="14.4" customHeight="1">
      <c r="A153" s="34"/>
      <c r="B153" s="168"/>
      <c r="C153" s="207" t="s">
        <v>222</v>
      </c>
      <c r="D153" s="207" t="s">
        <v>209</v>
      </c>
      <c r="E153" s="208" t="s">
        <v>223</v>
      </c>
      <c r="F153" s="209" t="s">
        <v>224</v>
      </c>
      <c r="G153" s="210" t="s">
        <v>182</v>
      </c>
      <c r="H153" s="211">
        <v>3.6</v>
      </c>
      <c r="I153" s="212"/>
      <c r="J153" s="213">
        <f>ROUND(I153*H153,2)</f>
        <v>0</v>
      </c>
      <c r="K153" s="214"/>
      <c r="L153" s="215"/>
      <c r="M153" s="216" t="s">
        <v>1</v>
      </c>
      <c r="N153" s="217" t="s">
        <v>48</v>
      </c>
      <c r="O153" s="60"/>
      <c r="P153" s="179">
        <f>O153*H153</f>
        <v>0</v>
      </c>
      <c r="Q153" s="179">
        <v>1</v>
      </c>
      <c r="R153" s="179">
        <f>Q153*H153</f>
        <v>3.6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200</v>
      </c>
      <c r="AT153" s="181" t="s">
        <v>209</v>
      </c>
      <c r="AU153" s="181" t="s">
        <v>93</v>
      </c>
      <c r="AY153" s="18" t="s">
        <v>159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91</v>
      </c>
      <c r="BK153" s="182">
        <f>ROUND(I153*H153,2)</f>
        <v>0</v>
      </c>
      <c r="BL153" s="18" t="s">
        <v>165</v>
      </c>
      <c r="BM153" s="181" t="s">
        <v>225</v>
      </c>
    </row>
    <row r="154" spans="1:65" s="13" customFormat="1">
      <c r="B154" s="183"/>
      <c r="D154" s="184" t="s">
        <v>167</v>
      </c>
      <c r="E154" s="185" t="s">
        <v>1</v>
      </c>
      <c r="F154" s="186" t="s">
        <v>220</v>
      </c>
      <c r="H154" s="185" t="s">
        <v>1</v>
      </c>
      <c r="I154" s="187"/>
      <c r="L154" s="183"/>
      <c r="M154" s="188"/>
      <c r="N154" s="189"/>
      <c r="O154" s="189"/>
      <c r="P154" s="189"/>
      <c r="Q154" s="189"/>
      <c r="R154" s="189"/>
      <c r="S154" s="189"/>
      <c r="T154" s="190"/>
      <c r="AT154" s="185" t="s">
        <v>167</v>
      </c>
      <c r="AU154" s="185" t="s">
        <v>93</v>
      </c>
      <c r="AV154" s="13" t="s">
        <v>91</v>
      </c>
      <c r="AW154" s="13" t="s">
        <v>38</v>
      </c>
      <c r="AX154" s="13" t="s">
        <v>83</v>
      </c>
      <c r="AY154" s="185" t="s">
        <v>159</v>
      </c>
    </row>
    <row r="155" spans="1:65" s="14" customFormat="1">
      <c r="B155" s="191"/>
      <c r="D155" s="184" t="s">
        <v>167</v>
      </c>
      <c r="E155" s="192" t="s">
        <v>1</v>
      </c>
      <c r="F155" s="193" t="s">
        <v>221</v>
      </c>
      <c r="H155" s="194">
        <v>3.6</v>
      </c>
      <c r="I155" s="195"/>
      <c r="L155" s="191"/>
      <c r="M155" s="196"/>
      <c r="N155" s="197"/>
      <c r="O155" s="197"/>
      <c r="P155" s="197"/>
      <c r="Q155" s="197"/>
      <c r="R155" s="197"/>
      <c r="S155" s="197"/>
      <c r="T155" s="198"/>
      <c r="AT155" s="192" t="s">
        <v>167</v>
      </c>
      <c r="AU155" s="192" t="s">
        <v>93</v>
      </c>
      <c r="AV155" s="14" t="s">
        <v>93</v>
      </c>
      <c r="AW155" s="14" t="s">
        <v>38</v>
      </c>
      <c r="AX155" s="14" t="s">
        <v>91</v>
      </c>
      <c r="AY155" s="192" t="s">
        <v>159</v>
      </c>
    </row>
    <row r="156" spans="1:65" s="2" customFormat="1" ht="19.8" customHeight="1">
      <c r="A156" s="34"/>
      <c r="B156" s="168"/>
      <c r="C156" s="169" t="s">
        <v>226</v>
      </c>
      <c r="D156" s="169" t="s">
        <v>161</v>
      </c>
      <c r="E156" s="170" t="s">
        <v>227</v>
      </c>
      <c r="F156" s="171" t="s">
        <v>228</v>
      </c>
      <c r="G156" s="172" t="s">
        <v>182</v>
      </c>
      <c r="H156" s="173">
        <v>3.6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48</v>
      </c>
      <c r="O156" s="60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165</v>
      </c>
      <c r="AT156" s="181" t="s">
        <v>161</v>
      </c>
      <c r="AU156" s="181" t="s">
        <v>93</v>
      </c>
      <c r="AY156" s="18" t="s">
        <v>159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8" t="s">
        <v>91</v>
      </c>
      <c r="BK156" s="182">
        <f>ROUND(I156*H156,2)</f>
        <v>0</v>
      </c>
      <c r="BL156" s="18" t="s">
        <v>165</v>
      </c>
      <c r="BM156" s="181" t="s">
        <v>229</v>
      </c>
    </row>
    <row r="157" spans="1:65" s="2" customFormat="1" ht="19.8" customHeight="1">
      <c r="A157" s="34"/>
      <c r="B157" s="168"/>
      <c r="C157" s="169" t="s">
        <v>230</v>
      </c>
      <c r="D157" s="169" t="s">
        <v>161</v>
      </c>
      <c r="E157" s="170" t="s">
        <v>231</v>
      </c>
      <c r="F157" s="171" t="s">
        <v>232</v>
      </c>
      <c r="G157" s="172" t="s">
        <v>182</v>
      </c>
      <c r="H157" s="173">
        <v>32.4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48</v>
      </c>
      <c r="O157" s="60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165</v>
      </c>
      <c r="AT157" s="181" t="s">
        <v>161</v>
      </c>
      <c r="AU157" s="181" t="s">
        <v>93</v>
      </c>
      <c r="AY157" s="18" t="s">
        <v>159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8" t="s">
        <v>91</v>
      </c>
      <c r="BK157" s="182">
        <f>ROUND(I157*H157,2)</f>
        <v>0</v>
      </c>
      <c r="BL157" s="18" t="s">
        <v>165</v>
      </c>
      <c r="BM157" s="181" t="s">
        <v>233</v>
      </c>
    </row>
    <row r="158" spans="1:65" s="14" customFormat="1">
      <c r="B158" s="191"/>
      <c r="D158" s="184" t="s">
        <v>167</v>
      </c>
      <c r="F158" s="193" t="s">
        <v>234</v>
      </c>
      <c r="H158" s="194">
        <v>32.4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167</v>
      </c>
      <c r="AU158" s="192" t="s">
        <v>93</v>
      </c>
      <c r="AV158" s="14" t="s">
        <v>93</v>
      </c>
      <c r="AW158" s="14" t="s">
        <v>3</v>
      </c>
      <c r="AX158" s="14" t="s">
        <v>91</v>
      </c>
      <c r="AY158" s="192" t="s">
        <v>159</v>
      </c>
    </row>
    <row r="159" spans="1:65" s="12" customFormat="1" ht="22.8" customHeight="1">
      <c r="B159" s="155"/>
      <c r="D159" s="156" t="s">
        <v>82</v>
      </c>
      <c r="E159" s="166" t="s">
        <v>109</v>
      </c>
      <c r="F159" s="166" t="s">
        <v>235</v>
      </c>
      <c r="I159" s="158"/>
      <c r="J159" s="167">
        <f>BK159</f>
        <v>0</v>
      </c>
      <c r="L159" s="155"/>
      <c r="M159" s="160"/>
      <c r="N159" s="161"/>
      <c r="O159" s="161"/>
      <c r="P159" s="162">
        <f>SUM(P160:P192)</f>
        <v>0</v>
      </c>
      <c r="Q159" s="161"/>
      <c r="R159" s="162">
        <f>SUM(R160:R192)</f>
        <v>1.7546759999999999</v>
      </c>
      <c r="S159" s="161"/>
      <c r="T159" s="163">
        <f>SUM(T160:T192)</f>
        <v>0</v>
      </c>
      <c r="AR159" s="156" t="s">
        <v>91</v>
      </c>
      <c r="AT159" s="164" t="s">
        <v>82</v>
      </c>
      <c r="AU159" s="164" t="s">
        <v>91</v>
      </c>
      <c r="AY159" s="156" t="s">
        <v>159</v>
      </c>
      <c r="BK159" s="165">
        <f>SUM(BK160:BK192)</f>
        <v>0</v>
      </c>
    </row>
    <row r="160" spans="1:65" s="2" customFormat="1" ht="19.8" customHeight="1">
      <c r="A160" s="34"/>
      <c r="B160" s="168"/>
      <c r="C160" s="169" t="s">
        <v>8</v>
      </c>
      <c r="D160" s="169" t="s">
        <v>161</v>
      </c>
      <c r="E160" s="170" t="s">
        <v>236</v>
      </c>
      <c r="F160" s="171" t="s">
        <v>237</v>
      </c>
      <c r="G160" s="172" t="s">
        <v>238</v>
      </c>
      <c r="H160" s="173">
        <v>92.4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48</v>
      </c>
      <c r="O160" s="60"/>
      <c r="P160" s="179">
        <f>O160*H160</f>
        <v>0</v>
      </c>
      <c r="Q160" s="179">
        <v>1.8839999999999999E-2</v>
      </c>
      <c r="R160" s="179">
        <f>Q160*H160</f>
        <v>1.7408159999999999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165</v>
      </c>
      <c r="AT160" s="181" t="s">
        <v>161</v>
      </c>
      <c r="AU160" s="181" t="s">
        <v>93</v>
      </c>
      <c r="AY160" s="18" t="s">
        <v>159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91</v>
      </c>
      <c r="BK160" s="182">
        <f>ROUND(I160*H160,2)</f>
        <v>0</v>
      </c>
      <c r="BL160" s="18" t="s">
        <v>165</v>
      </c>
      <c r="BM160" s="181" t="s">
        <v>239</v>
      </c>
    </row>
    <row r="161" spans="1:65" s="13" customFormat="1">
      <c r="B161" s="183"/>
      <c r="D161" s="184" t="s">
        <v>167</v>
      </c>
      <c r="E161" s="185" t="s">
        <v>1</v>
      </c>
      <c r="F161" s="186" t="s">
        <v>240</v>
      </c>
      <c r="H161" s="185" t="s">
        <v>1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5" t="s">
        <v>167</v>
      </c>
      <c r="AU161" s="185" t="s">
        <v>93</v>
      </c>
      <c r="AV161" s="13" t="s">
        <v>91</v>
      </c>
      <c r="AW161" s="13" t="s">
        <v>38</v>
      </c>
      <c r="AX161" s="13" t="s">
        <v>83</v>
      </c>
      <c r="AY161" s="185" t="s">
        <v>159</v>
      </c>
    </row>
    <row r="162" spans="1:65" s="13" customFormat="1">
      <c r="B162" s="183"/>
      <c r="D162" s="184" t="s">
        <v>167</v>
      </c>
      <c r="E162" s="185" t="s">
        <v>1</v>
      </c>
      <c r="F162" s="186" t="s">
        <v>168</v>
      </c>
      <c r="H162" s="185" t="s">
        <v>1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5" t="s">
        <v>167</v>
      </c>
      <c r="AU162" s="185" t="s">
        <v>93</v>
      </c>
      <c r="AV162" s="13" t="s">
        <v>91</v>
      </c>
      <c r="AW162" s="13" t="s">
        <v>38</v>
      </c>
      <c r="AX162" s="13" t="s">
        <v>83</v>
      </c>
      <c r="AY162" s="185" t="s">
        <v>159</v>
      </c>
    </row>
    <row r="163" spans="1:65" s="13" customFormat="1">
      <c r="B163" s="183"/>
      <c r="D163" s="184" t="s">
        <v>167</v>
      </c>
      <c r="E163" s="185" t="s">
        <v>1</v>
      </c>
      <c r="F163" s="186" t="s">
        <v>169</v>
      </c>
      <c r="H163" s="185" t="s">
        <v>1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5" t="s">
        <v>167</v>
      </c>
      <c r="AU163" s="185" t="s">
        <v>93</v>
      </c>
      <c r="AV163" s="13" t="s">
        <v>91</v>
      </c>
      <c r="AW163" s="13" t="s">
        <v>38</v>
      </c>
      <c r="AX163" s="13" t="s">
        <v>83</v>
      </c>
      <c r="AY163" s="185" t="s">
        <v>159</v>
      </c>
    </row>
    <row r="164" spans="1:65" s="14" customFormat="1">
      <c r="B164" s="191"/>
      <c r="D164" s="184" t="s">
        <v>167</v>
      </c>
      <c r="E164" s="192" t="s">
        <v>1</v>
      </c>
      <c r="F164" s="193" t="s">
        <v>241</v>
      </c>
      <c r="H164" s="194">
        <v>92.4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167</v>
      </c>
      <c r="AU164" s="192" t="s">
        <v>93</v>
      </c>
      <c r="AV164" s="14" t="s">
        <v>93</v>
      </c>
      <c r="AW164" s="14" t="s">
        <v>38</v>
      </c>
      <c r="AX164" s="14" t="s">
        <v>91</v>
      </c>
      <c r="AY164" s="192" t="s">
        <v>159</v>
      </c>
    </row>
    <row r="165" spans="1:65" s="13" customFormat="1">
      <c r="B165" s="183"/>
      <c r="D165" s="184" t="s">
        <v>167</v>
      </c>
      <c r="E165" s="185" t="s">
        <v>1</v>
      </c>
      <c r="F165" s="186" t="s">
        <v>242</v>
      </c>
      <c r="H165" s="185" t="s">
        <v>1</v>
      </c>
      <c r="I165" s="187"/>
      <c r="L165" s="183"/>
      <c r="M165" s="188"/>
      <c r="N165" s="189"/>
      <c r="O165" s="189"/>
      <c r="P165" s="189"/>
      <c r="Q165" s="189"/>
      <c r="R165" s="189"/>
      <c r="S165" s="189"/>
      <c r="T165" s="190"/>
      <c r="AT165" s="185" t="s">
        <v>167</v>
      </c>
      <c r="AU165" s="185" t="s">
        <v>93</v>
      </c>
      <c r="AV165" s="13" t="s">
        <v>91</v>
      </c>
      <c r="AW165" s="13" t="s">
        <v>38</v>
      </c>
      <c r="AX165" s="13" t="s">
        <v>83</v>
      </c>
      <c r="AY165" s="185" t="s">
        <v>159</v>
      </c>
    </row>
    <row r="166" spans="1:65" s="13" customFormat="1">
      <c r="B166" s="183"/>
      <c r="D166" s="184" t="s">
        <v>167</v>
      </c>
      <c r="E166" s="185" t="s">
        <v>1</v>
      </c>
      <c r="F166" s="186" t="s">
        <v>243</v>
      </c>
      <c r="H166" s="185" t="s">
        <v>1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5" t="s">
        <v>167</v>
      </c>
      <c r="AU166" s="185" t="s">
        <v>93</v>
      </c>
      <c r="AV166" s="13" t="s">
        <v>91</v>
      </c>
      <c r="AW166" s="13" t="s">
        <v>38</v>
      </c>
      <c r="AX166" s="13" t="s">
        <v>83</v>
      </c>
      <c r="AY166" s="185" t="s">
        <v>159</v>
      </c>
    </row>
    <row r="167" spans="1:65" s="13" customFormat="1">
      <c r="B167" s="183"/>
      <c r="D167" s="184" t="s">
        <v>167</v>
      </c>
      <c r="E167" s="185" t="s">
        <v>1</v>
      </c>
      <c r="F167" s="186" t="s">
        <v>244</v>
      </c>
      <c r="H167" s="185" t="s">
        <v>1</v>
      </c>
      <c r="I167" s="187"/>
      <c r="L167" s="183"/>
      <c r="M167" s="188"/>
      <c r="N167" s="189"/>
      <c r="O167" s="189"/>
      <c r="P167" s="189"/>
      <c r="Q167" s="189"/>
      <c r="R167" s="189"/>
      <c r="S167" s="189"/>
      <c r="T167" s="190"/>
      <c r="AT167" s="185" t="s">
        <v>167</v>
      </c>
      <c r="AU167" s="185" t="s">
        <v>93</v>
      </c>
      <c r="AV167" s="13" t="s">
        <v>91</v>
      </c>
      <c r="AW167" s="13" t="s">
        <v>38</v>
      </c>
      <c r="AX167" s="13" t="s">
        <v>83</v>
      </c>
      <c r="AY167" s="185" t="s">
        <v>159</v>
      </c>
    </row>
    <row r="168" spans="1:65" s="13" customFormat="1" ht="20.399999999999999">
      <c r="B168" s="183"/>
      <c r="D168" s="184" t="s">
        <v>167</v>
      </c>
      <c r="E168" s="185" t="s">
        <v>1</v>
      </c>
      <c r="F168" s="186" t="s">
        <v>245</v>
      </c>
      <c r="H168" s="185" t="s">
        <v>1</v>
      </c>
      <c r="I168" s="187"/>
      <c r="L168" s="183"/>
      <c r="M168" s="188"/>
      <c r="N168" s="189"/>
      <c r="O168" s="189"/>
      <c r="P168" s="189"/>
      <c r="Q168" s="189"/>
      <c r="R168" s="189"/>
      <c r="S168" s="189"/>
      <c r="T168" s="190"/>
      <c r="AT168" s="185" t="s">
        <v>167</v>
      </c>
      <c r="AU168" s="185" t="s">
        <v>93</v>
      </c>
      <c r="AV168" s="13" t="s">
        <v>91</v>
      </c>
      <c r="AW168" s="13" t="s">
        <v>38</v>
      </c>
      <c r="AX168" s="13" t="s">
        <v>83</v>
      </c>
      <c r="AY168" s="185" t="s">
        <v>159</v>
      </c>
    </row>
    <row r="169" spans="1:65" s="13" customFormat="1">
      <c r="B169" s="183"/>
      <c r="D169" s="184" t="s">
        <v>167</v>
      </c>
      <c r="E169" s="185" t="s">
        <v>1</v>
      </c>
      <c r="F169" s="186" t="s">
        <v>246</v>
      </c>
      <c r="H169" s="185" t="s">
        <v>1</v>
      </c>
      <c r="I169" s="187"/>
      <c r="L169" s="183"/>
      <c r="M169" s="188"/>
      <c r="N169" s="189"/>
      <c r="O169" s="189"/>
      <c r="P169" s="189"/>
      <c r="Q169" s="189"/>
      <c r="R169" s="189"/>
      <c r="S169" s="189"/>
      <c r="T169" s="190"/>
      <c r="AT169" s="185" t="s">
        <v>167</v>
      </c>
      <c r="AU169" s="185" t="s">
        <v>93</v>
      </c>
      <c r="AV169" s="13" t="s">
        <v>91</v>
      </c>
      <c r="AW169" s="13" t="s">
        <v>38</v>
      </c>
      <c r="AX169" s="13" t="s">
        <v>83</v>
      </c>
      <c r="AY169" s="185" t="s">
        <v>159</v>
      </c>
    </row>
    <row r="170" spans="1:65" s="2" customFormat="1" ht="19.8" customHeight="1">
      <c r="A170" s="34"/>
      <c r="B170" s="168"/>
      <c r="C170" s="169" t="s">
        <v>247</v>
      </c>
      <c r="D170" s="169" t="s">
        <v>161</v>
      </c>
      <c r="E170" s="170" t="s">
        <v>248</v>
      </c>
      <c r="F170" s="171" t="s">
        <v>249</v>
      </c>
      <c r="G170" s="172" t="s">
        <v>238</v>
      </c>
      <c r="H170" s="173">
        <v>92.4</v>
      </c>
      <c r="I170" s="174"/>
      <c r="J170" s="175">
        <f>ROUND(I170*H170,2)</f>
        <v>0</v>
      </c>
      <c r="K170" s="176"/>
      <c r="L170" s="35"/>
      <c r="M170" s="177" t="s">
        <v>1</v>
      </c>
      <c r="N170" s="178" t="s">
        <v>48</v>
      </c>
      <c r="O170" s="60"/>
      <c r="P170" s="179">
        <f>O170*H170</f>
        <v>0</v>
      </c>
      <c r="Q170" s="179">
        <v>1.4999999999999999E-4</v>
      </c>
      <c r="R170" s="179">
        <f>Q170*H170</f>
        <v>1.3859999999999999E-2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165</v>
      </c>
      <c r="AT170" s="181" t="s">
        <v>161</v>
      </c>
      <c r="AU170" s="181" t="s">
        <v>93</v>
      </c>
      <c r="AY170" s="18" t="s">
        <v>159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8" t="s">
        <v>91</v>
      </c>
      <c r="BK170" s="182">
        <f>ROUND(I170*H170,2)</f>
        <v>0</v>
      </c>
      <c r="BL170" s="18" t="s">
        <v>165</v>
      </c>
      <c r="BM170" s="181" t="s">
        <v>250</v>
      </c>
    </row>
    <row r="171" spans="1:65" s="14" customFormat="1">
      <c r="B171" s="191"/>
      <c r="D171" s="184" t="s">
        <v>167</v>
      </c>
      <c r="E171" s="192" t="s">
        <v>1</v>
      </c>
      <c r="F171" s="193" t="s">
        <v>251</v>
      </c>
      <c r="H171" s="194">
        <v>92.4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167</v>
      </c>
      <c r="AU171" s="192" t="s">
        <v>93</v>
      </c>
      <c r="AV171" s="14" t="s">
        <v>93</v>
      </c>
      <c r="AW171" s="14" t="s">
        <v>38</v>
      </c>
      <c r="AX171" s="14" t="s">
        <v>91</v>
      </c>
      <c r="AY171" s="192" t="s">
        <v>159</v>
      </c>
    </row>
    <row r="172" spans="1:65" s="2" customFormat="1" ht="19.8" customHeight="1">
      <c r="A172" s="34"/>
      <c r="B172" s="168"/>
      <c r="C172" s="169" t="s">
        <v>252</v>
      </c>
      <c r="D172" s="169" t="s">
        <v>161</v>
      </c>
      <c r="E172" s="170" t="s">
        <v>253</v>
      </c>
      <c r="F172" s="171" t="s">
        <v>254</v>
      </c>
      <c r="G172" s="172" t="s">
        <v>238</v>
      </c>
      <c r="H172" s="173">
        <v>92.4</v>
      </c>
      <c r="I172" s="174"/>
      <c r="J172" s="175">
        <f>ROUND(I172*H172,2)</f>
        <v>0</v>
      </c>
      <c r="K172" s="176"/>
      <c r="L172" s="35"/>
      <c r="M172" s="177" t="s">
        <v>1</v>
      </c>
      <c r="N172" s="178" t="s">
        <v>48</v>
      </c>
      <c r="O172" s="60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165</v>
      </c>
      <c r="AT172" s="181" t="s">
        <v>161</v>
      </c>
      <c r="AU172" s="181" t="s">
        <v>93</v>
      </c>
      <c r="AY172" s="18" t="s">
        <v>159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91</v>
      </c>
      <c r="BK172" s="182">
        <f>ROUND(I172*H172,2)</f>
        <v>0</v>
      </c>
      <c r="BL172" s="18" t="s">
        <v>165</v>
      </c>
      <c r="BM172" s="181" t="s">
        <v>255</v>
      </c>
    </row>
    <row r="173" spans="1:65" s="14" customFormat="1">
      <c r="B173" s="191"/>
      <c r="D173" s="184" t="s">
        <v>167</v>
      </c>
      <c r="E173" s="192" t="s">
        <v>1</v>
      </c>
      <c r="F173" s="193" t="s">
        <v>251</v>
      </c>
      <c r="H173" s="194">
        <v>92.4</v>
      </c>
      <c r="I173" s="195"/>
      <c r="L173" s="191"/>
      <c r="M173" s="196"/>
      <c r="N173" s="197"/>
      <c r="O173" s="197"/>
      <c r="P173" s="197"/>
      <c r="Q173" s="197"/>
      <c r="R173" s="197"/>
      <c r="S173" s="197"/>
      <c r="T173" s="198"/>
      <c r="AT173" s="192" t="s">
        <v>167</v>
      </c>
      <c r="AU173" s="192" t="s">
        <v>93</v>
      </c>
      <c r="AV173" s="14" t="s">
        <v>93</v>
      </c>
      <c r="AW173" s="14" t="s">
        <v>38</v>
      </c>
      <c r="AX173" s="14" t="s">
        <v>91</v>
      </c>
      <c r="AY173" s="192" t="s">
        <v>159</v>
      </c>
    </row>
    <row r="174" spans="1:65" s="13" customFormat="1" ht="20.399999999999999">
      <c r="B174" s="183"/>
      <c r="D174" s="184" t="s">
        <v>167</v>
      </c>
      <c r="E174" s="185" t="s">
        <v>1</v>
      </c>
      <c r="F174" s="186" t="s">
        <v>256</v>
      </c>
      <c r="H174" s="185" t="s">
        <v>1</v>
      </c>
      <c r="I174" s="187"/>
      <c r="L174" s="183"/>
      <c r="M174" s="188"/>
      <c r="N174" s="189"/>
      <c r="O174" s="189"/>
      <c r="P174" s="189"/>
      <c r="Q174" s="189"/>
      <c r="R174" s="189"/>
      <c r="S174" s="189"/>
      <c r="T174" s="190"/>
      <c r="AT174" s="185" t="s">
        <v>167</v>
      </c>
      <c r="AU174" s="185" t="s">
        <v>93</v>
      </c>
      <c r="AV174" s="13" t="s">
        <v>91</v>
      </c>
      <c r="AW174" s="13" t="s">
        <v>38</v>
      </c>
      <c r="AX174" s="13" t="s">
        <v>83</v>
      </c>
      <c r="AY174" s="185" t="s">
        <v>159</v>
      </c>
    </row>
    <row r="175" spans="1:65" s="2" customFormat="1" ht="14.4" customHeight="1">
      <c r="A175" s="34"/>
      <c r="B175" s="168"/>
      <c r="C175" s="169" t="s">
        <v>257</v>
      </c>
      <c r="D175" s="169" t="s">
        <v>161</v>
      </c>
      <c r="E175" s="170" t="s">
        <v>258</v>
      </c>
      <c r="F175" s="171" t="s">
        <v>259</v>
      </c>
      <c r="G175" s="172" t="s">
        <v>164</v>
      </c>
      <c r="H175" s="173">
        <v>203.5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48</v>
      </c>
      <c r="O175" s="60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165</v>
      </c>
      <c r="AT175" s="181" t="s">
        <v>161</v>
      </c>
      <c r="AU175" s="181" t="s">
        <v>93</v>
      </c>
      <c r="AY175" s="18" t="s">
        <v>159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91</v>
      </c>
      <c r="BK175" s="182">
        <f>ROUND(I175*H175,2)</f>
        <v>0</v>
      </c>
      <c r="BL175" s="18" t="s">
        <v>165</v>
      </c>
      <c r="BM175" s="181" t="s">
        <v>260</v>
      </c>
    </row>
    <row r="176" spans="1:65" s="13" customFormat="1">
      <c r="B176" s="183"/>
      <c r="D176" s="184" t="s">
        <v>167</v>
      </c>
      <c r="E176" s="185" t="s">
        <v>1</v>
      </c>
      <c r="F176" s="186" t="s">
        <v>240</v>
      </c>
      <c r="H176" s="185" t="s">
        <v>1</v>
      </c>
      <c r="I176" s="187"/>
      <c r="L176" s="183"/>
      <c r="M176" s="188"/>
      <c r="N176" s="189"/>
      <c r="O176" s="189"/>
      <c r="P176" s="189"/>
      <c r="Q176" s="189"/>
      <c r="R176" s="189"/>
      <c r="S176" s="189"/>
      <c r="T176" s="190"/>
      <c r="AT176" s="185" t="s">
        <v>167</v>
      </c>
      <c r="AU176" s="185" t="s">
        <v>93</v>
      </c>
      <c r="AV176" s="13" t="s">
        <v>91</v>
      </c>
      <c r="AW176" s="13" t="s">
        <v>38</v>
      </c>
      <c r="AX176" s="13" t="s">
        <v>83</v>
      </c>
      <c r="AY176" s="185" t="s">
        <v>159</v>
      </c>
    </row>
    <row r="177" spans="1:65" s="13" customFormat="1">
      <c r="B177" s="183"/>
      <c r="D177" s="184" t="s">
        <v>167</v>
      </c>
      <c r="E177" s="185" t="s">
        <v>1</v>
      </c>
      <c r="F177" s="186" t="s">
        <v>168</v>
      </c>
      <c r="H177" s="185" t="s">
        <v>1</v>
      </c>
      <c r="I177" s="187"/>
      <c r="L177" s="183"/>
      <c r="M177" s="188"/>
      <c r="N177" s="189"/>
      <c r="O177" s="189"/>
      <c r="P177" s="189"/>
      <c r="Q177" s="189"/>
      <c r="R177" s="189"/>
      <c r="S177" s="189"/>
      <c r="T177" s="190"/>
      <c r="AT177" s="185" t="s">
        <v>167</v>
      </c>
      <c r="AU177" s="185" t="s">
        <v>93</v>
      </c>
      <c r="AV177" s="13" t="s">
        <v>91</v>
      </c>
      <c r="AW177" s="13" t="s">
        <v>38</v>
      </c>
      <c r="AX177" s="13" t="s">
        <v>83</v>
      </c>
      <c r="AY177" s="185" t="s">
        <v>159</v>
      </c>
    </row>
    <row r="178" spans="1:65" s="13" customFormat="1">
      <c r="B178" s="183"/>
      <c r="D178" s="184" t="s">
        <v>167</v>
      </c>
      <c r="E178" s="185" t="s">
        <v>1</v>
      </c>
      <c r="F178" s="186" t="s">
        <v>169</v>
      </c>
      <c r="H178" s="185" t="s">
        <v>1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5" t="s">
        <v>167</v>
      </c>
      <c r="AU178" s="185" t="s">
        <v>93</v>
      </c>
      <c r="AV178" s="13" t="s">
        <v>91</v>
      </c>
      <c r="AW178" s="13" t="s">
        <v>38</v>
      </c>
      <c r="AX178" s="13" t="s">
        <v>83</v>
      </c>
      <c r="AY178" s="185" t="s">
        <v>159</v>
      </c>
    </row>
    <row r="179" spans="1:65" s="14" customFormat="1">
      <c r="B179" s="191"/>
      <c r="D179" s="184" t="s">
        <v>167</v>
      </c>
      <c r="E179" s="192" t="s">
        <v>1</v>
      </c>
      <c r="F179" s="193" t="s">
        <v>261</v>
      </c>
      <c r="H179" s="194">
        <v>38.5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167</v>
      </c>
      <c r="AU179" s="192" t="s">
        <v>93</v>
      </c>
      <c r="AV179" s="14" t="s">
        <v>93</v>
      </c>
      <c r="AW179" s="14" t="s">
        <v>38</v>
      </c>
      <c r="AX179" s="14" t="s">
        <v>83</v>
      </c>
      <c r="AY179" s="192" t="s">
        <v>159</v>
      </c>
    </row>
    <row r="180" spans="1:65" s="14" customFormat="1">
      <c r="B180" s="191"/>
      <c r="D180" s="184" t="s">
        <v>167</v>
      </c>
      <c r="E180" s="192" t="s">
        <v>1</v>
      </c>
      <c r="F180" s="193" t="s">
        <v>262</v>
      </c>
      <c r="H180" s="194">
        <v>165</v>
      </c>
      <c r="I180" s="195"/>
      <c r="L180" s="191"/>
      <c r="M180" s="196"/>
      <c r="N180" s="197"/>
      <c r="O180" s="197"/>
      <c r="P180" s="197"/>
      <c r="Q180" s="197"/>
      <c r="R180" s="197"/>
      <c r="S180" s="197"/>
      <c r="T180" s="198"/>
      <c r="AT180" s="192" t="s">
        <v>167</v>
      </c>
      <c r="AU180" s="192" t="s">
        <v>93</v>
      </c>
      <c r="AV180" s="14" t="s">
        <v>93</v>
      </c>
      <c r="AW180" s="14" t="s">
        <v>38</v>
      </c>
      <c r="AX180" s="14" t="s">
        <v>83</v>
      </c>
      <c r="AY180" s="192" t="s">
        <v>159</v>
      </c>
    </row>
    <row r="181" spans="1:65" s="15" customFormat="1">
      <c r="B181" s="199"/>
      <c r="D181" s="184" t="s">
        <v>167</v>
      </c>
      <c r="E181" s="200" t="s">
        <v>1</v>
      </c>
      <c r="F181" s="201" t="s">
        <v>172</v>
      </c>
      <c r="H181" s="202">
        <v>203.5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167</v>
      </c>
      <c r="AU181" s="200" t="s">
        <v>93</v>
      </c>
      <c r="AV181" s="15" t="s">
        <v>165</v>
      </c>
      <c r="AW181" s="15" t="s">
        <v>38</v>
      </c>
      <c r="AX181" s="15" t="s">
        <v>91</v>
      </c>
      <c r="AY181" s="200" t="s">
        <v>159</v>
      </c>
    </row>
    <row r="182" spans="1:65" s="13" customFormat="1">
      <c r="B182" s="183"/>
      <c r="D182" s="184" t="s">
        <v>167</v>
      </c>
      <c r="E182" s="185" t="s">
        <v>1</v>
      </c>
      <c r="F182" s="186" t="s">
        <v>242</v>
      </c>
      <c r="H182" s="185" t="s">
        <v>1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5" t="s">
        <v>167</v>
      </c>
      <c r="AU182" s="185" t="s">
        <v>93</v>
      </c>
      <c r="AV182" s="13" t="s">
        <v>91</v>
      </c>
      <c r="AW182" s="13" t="s">
        <v>38</v>
      </c>
      <c r="AX182" s="13" t="s">
        <v>83</v>
      </c>
      <c r="AY182" s="185" t="s">
        <v>159</v>
      </c>
    </row>
    <row r="183" spans="1:65" s="13" customFormat="1">
      <c r="B183" s="183"/>
      <c r="D183" s="184" t="s">
        <v>167</v>
      </c>
      <c r="E183" s="185" t="s">
        <v>1</v>
      </c>
      <c r="F183" s="186" t="s">
        <v>263</v>
      </c>
      <c r="H183" s="185" t="s">
        <v>1</v>
      </c>
      <c r="I183" s="187"/>
      <c r="L183" s="183"/>
      <c r="M183" s="188"/>
      <c r="N183" s="189"/>
      <c r="O183" s="189"/>
      <c r="P183" s="189"/>
      <c r="Q183" s="189"/>
      <c r="R183" s="189"/>
      <c r="S183" s="189"/>
      <c r="T183" s="190"/>
      <c r="AT183" s="185" t="s">
        <v>167</v>
      </c>
      <c r="AU183" s="185" t="s">
        <v>93</v>
      </c>
      <c r="AV183" s="13" t="s">
        <v>91</v>
      </c>
      <c r="AW183" s="13" t="s">
        <v>38</v>
      </c>
      <c r="AX183" s="13" t="s">
        <v>83</v>
      </c>
      <c r="AY183" s="185" t="s">
        <v>159</v>
      </c>
    </row>
    <row r="184" spans="1:65" s="13" customFormat="1">
      <c r="B184" s="183"/>
      <c r="D184" s="184" t="s">
        <v>167</v>
      </c>
      <c r="E184" s="185" t="s">
        <v>1</v>
      </c>
      <c r="F184" s="186" t="s">
        <v>264</v>
      </c>
      <c r="H184" s="185" t="s">
        <v>1</v>
      </c>
      <c r="I184" s="187"/>
      <c r="L184" s="183"/>
      <c r="M184" s="188"/>
      <c r="N184" s="189"/>
      <c r="O184" s="189"/>
      <c r="P184" s="189"/>
      <c r="Q184" s="189"/>
      <c r="R184" s="189"/>
      <c r="S184" s="189"/>
      <c r="T184" s="190"/>
      <c r="AT184" s="185" t="s">
        <v>167</v>
      </c>
      <c r="AU184" s="185" t="s">
        <v>93</v>
      </c>
      <c r="AV184" s="13" t="s">
        <v>91</v>
      </c>
      <c r="AW184" s="13" t="s">
        <v>38</v>
      </c>
      <c r="AX184" s="13" t="s">
        <v>83</v>
      </c>
      <c r="AY184" s="185" t="s">
        <v>159</v>
      </c>
    </row>
    <row r="185" spans="1:65" s="13" customFormat="1" ht="20.399999999999999">
      <c r="B185" s="183"/>
      <c r="D185" s="184" t="s">
        <v>167</v>
      </c>
      <c r="E185" s="185" t="s">
        <v>1</v>
      </c>
      <c r="F185" s="186" t="s">
        <v>265</v>
      </c>
      <c r="H185" s="185" t="s">
        <v>1</v>
      </c>
      <c r="I185" s="187"/>
      <c r="L185" s="183"/>
      <c r="M185" s="188"/>
      <c r="N185" s="189"/>
      <c r="O185" s="189"/>
      <c r="P185" s="189"/>
      <c r="Q185" s="189"/>
      <c r="R185" s="189"/>
      <c r="S185" s="189"/>
      <c r="T185" s="190"/>
      <c r="AT185" s="185" t="s">
        <v>167</v>
      </c>
      <c r="AU185" s="185" t="s">
        <v>93</v>
      </c>
      <c r="AV185" s="13" t="s">
        <v>91</v>
      </c>
      <c r="AW185" s="13" t="s">
        <v>38</v>
      </c>
      <c r="AX185" s="13" t="s">
        <v>83</v>
      </c>
      <c r="AY185" s="185" t="s">
        <v>159</v>
      </c>
    </row>
    <row r="186" spans="1:65" s="13" customFormat="1" ht="20.399999999999999">
      <c r="B186" s="183"/>
      <c r="D186" s="184" t="s">
        <v>167</v>
      </c>
      <c r="E186" s="185" t="s">
        <v>1</v>
      </c>
      <c r="F186" s="186" t="s">
        <v>266</v>
      </c>
      <c r="H186" s="185" t="s">
        <v>1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5" t="s">
        <v>167</v>
      </c>
      <c r="AU186" s="185" t="s">
        <v>93</v>
      </c>
      <c r="AV186" s="13" t="s">
        <v>91</v>
      </c>
      <c r="AW186" s="13" t="s">
        <v>38</v>
      </c>
      <c r="AX186" s="13" t="s">
        <v>83</v>
      </c>
      <c r="AY186" s="185" t="s">
        <v>159</v>
      </c>
    </row>
    <row r="187" spans="1:65" s="13" customFormat="1">
      <c r="B187" s="183"/>
      <c r="D187" s="184" t="s">
        <v>167</v>
      </c>
      <c r="E187" s="185" t="s">
        <v>1</v>
      </c>
      <c r="F187" s="186" t="s">
        <v>267</v>
      </c>
      <c r="H187" s="185" t="s">
        <v>1</v>
      </c>
      <c r="I187" s="187"/>
      <c r="L187" s="183"/>
      <c r="M187" s="188"/>
      <c r="N187" s="189"/>
      <c r="O187" s="189"/>
      <c r="P187" s="189"/>
      <c r="Q187" s="189"/>
      <c r="R187" s="189"/>
      <c r="S187" s="189"/>
      <c r="T187" s="190"/>
      <c r="AT187" s="185" t="s">
        <v>167</v>
      </c>
      <c r="AU187" s="185" t="s">
        <v>93</v>
      </c>
      <c r="AV187" s="13" t="s">
        <v>91</v>
      </c>
      <c r="AW187" s="13" t="s">
        <v>38</v>
      </c>
      <c r="AX187" s="13" t="s">
        <v>83</v>
      </c>
      <c r="AY187" s="185" t="s">
        <v>159</v>
      </c>
    </row>
    <row r="188" spans="1:65" s="13" customFormat="1" ht="20.399999999999999">
      <c r="B188" s="183"/>
      <c r="D188" s="184" t="s">
        <v>167</v>
      </c>
      <c r="E188" s="185" t="s">
        <v>1</v>
      </c>
      <c r="F188" s="186" t="s">
        <v>268</v>
      </c>
      <c r="H188" s="185" t="s">
        <v>1</v>
      </c>
      <c r="I188" s="187"/>
      <c r="L188" s="183"/>
      <c r="M188" s="188"/>
      <c r="N188" s="189"/>
      <c r="O188" s="189"/>
      <c r="P188" s="189"/>
      <c r="Q188" s="189"/>
      <c r="R188" s="189"/>
      <c r="S188" s="189"/>
      <c r="T188" s="190"/>
      <c r="AT188" s="185" t="s">
        <v>167</v>
      </c>
      <c r="AU188" s="185" t="s">
        <v>93</v>
      </c>
      <c r="AV188" s="13" t="s">
        <v>91</v>
      </c>
      <c r="AW188" s="13" t="s">
        <v>38</v>
      </c>
      <c r="AX188" s="13" t="s">
        <v>83</v>
      </c>
      <c r="AY188" s="185" t="s">
        <v>159</v>
      </c>
    </row>
    <row r="189" spans="1:65" s="13" customFormat="1" ht="20.399999999999999">
      <c r="B189" s="183"/>
      <c r="D189" s="184" t="s">
        <v>167</v>
      </c>
      <c r="E189" s="185" t="s">
        <v>1</v>
      </c>
      <c r="F189" s="186" t="s">
        <v>269</v>
      </c>
      <c r="H189" s="185" t="s">
        <v>1</v>
      </c>
      <c r="I189" s="187"/>
      <c r="L189" s="183"/>
      <c r="M189" s="188"/>
      <c r="N189" s="189"/>
      <c r="O189" s="189"/>
      <c r="P189" s="189"/>
      <c r="Q189" s="189"/>
      <c r="R189" s="189"/>
      <c r="S189" s="189"/>
      <c r="T189" s="190"/>
      <c r="AT189" s="185" t="s">
        <v>167</v>
      </c>
      <c r="AU189" s="185" t="s">
        <v>93</v>
      </c>
      <c r="AV189" s="13" t="s">
        <v>91</v>
      </c>
      <c r="AW189" s="13" t="s">
        <v>38</v>
      </c>
      <c r="AX189" s="13" t="s">
        <v>83</v>
      </c>
      <c r="AY189" s="185" t="s">
        <v>159</v>
      </c>
    </row>
    <row r="190" spans="1:65" s="2" customFormat="1" ht="19.8" customHeight="1">
      <c r="A190" s="34"/>
      <c r="B190" s="168"/>
      <c r="C190" s="169" t="s">
        <v>270</v>
      </c>
      <c r="D190" s="169" t="s">
        <v>161</v>
      </c>
      <c r="E190" s="170" t="s">
        <v>271</v>
      </c>
      <c r="F190" s="171" t="s">
        <v>272</v>
      </c>
      <c r="G190" s="172" t="s">
        <v>164</v>
      </c>
      <c r="H190" s="173">
        <v>203.5</v>
      </c>
      <c r="I190" s="174"/>
      <c r="J190" s="175">
        <f>ROUND(I190*H190,2)</f>
        <v>0</v>
      </c>
      <c r="K190" s="176"/>
      <c r="L190" s="35"/>
      <c r="M190" s="177" t="s">
        <v>1</v>
      </c>
      <c r="N190" s="178" t="s">
        <v>48</v>
      </c>
      <c r="O190" s="60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165</v>
      </c>
      <c r="AT190" s="181" t="s">
        <v>161</v>
      </c>
      <c r="AU190" s="181" t="s">
        <v>93</v>
      </c>
      <c r="AY190" s="18" t="s">
        <v>159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91</v>
      </c>
      <c r="BK190" s="182">
        <f>ROUND(I190*H190,2)</f>
        <v>0</v>
      </c>
      <c r="BL190" s="18" t="s">
        <v>165</v>
      </c>
      <c r="BM190" s="181" t="s">
        <v>273</v>
      </c>
    </row>
    <row r="191" spans="1:65" s="13" customFormat="1" ht="20.399999999999999">
      <c r="B191" s="183"/>
      <c r="D191" s="184" t="s">
        <v>167</v>
      </c>
      <c r="E191" s="185" t="s">
        <v>1</v>
      </c>
      <c r="F191" s="186" t="s">
        <v>274</v>
      </c>
      <c r="H191" s="185" t="s">
        <v>1</v>
      </c>
      <c r="I191" s="187"/>
      <c r="L191" s="183"/>
      <c r="M191" s="188"/>
      <c r="N191" s="189"/>
      <c r="O191" s="189"/>
      <c r="P191" s="189"/>
      <c r="Q191" s="189"/>
      <c r="R191" s="189"/>
      <c r="S191" s="189"/>
      <c r="T191" s="190"/>
      <c r="AT191" s="185" t="s">
        <v>167</v>
      </c>
      <c r="AU191" s="185" t="s">
        <v>93</v>
      </c>
      <c r="AV191" s="13" t="s">
        <v>91</v>
      </c>
      <c r="AW191" s="13" t="s">
        <v>38</v>
      </c>
      <c r="AX191" s="13" t="s">
        <v>83</v>
      </c>
      <c r="AY191" s="185" t="s">
        <v>159</v>
      </c>
    </row>
    <row r="192" spans="1:65" s="14" customFormat="1">
      <c r="B192" s="191"/>
      <c r="D192" s="184" t="s">
        <v>167</v>
      </c>
      <c r="E192" s="192" t="s">
        <v>1</v>
      </c>
      <c r="F192" s="193" t="s">
        <v>275</v>
      </c>
      <c r="H192" s="194">
        <v>203.5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167</v>
      </c>
      <c r="AU192" s="192" t="s">
        <v>93</v>
      </c>
      <c r="AV192" s="14" t="s">
        <v>93</v>
      </c>
      <c r="AW192" s="14" t="s">
        <v>38</v>
      </c>
      <c r="AX192" s="14" t="s">
        <v>91</v>
      </c>
      <c r="AY192" s="192" t="s">
        <v>159</v>
      </c>
    </row>
    <row r="193" spans="1:65" s="12" customFormat="1" ht="22.8" customHeight="1">
      <c r="B193" s="155"/>
      <c r="D193" s="156" t="s">
        <v>82</v>
      </c>
      <c r="E193" s="166" t="s">
        <v>185</v>
      </c>
      <c r="F193" s="166" t="s">
        <v>276</v>
      </c>
      <c r="I193" s="158"/>
      <c r="J193" s="167">
        <f>BK193</f>
        <v>0</v>
      </c>
      <c r="L193" s="155"/>
      <c r="M193" s="160"/>
      <c r="N193" s="161"/>
      <c r="O193" s="161"/>
      <c r="P193" s="162">
        <f>SUM(P194:P201)</f>
        <v>0</v>
      </c>
      <c r="Q193" s="161"/>
      <c r="R193" s="162">
        <f>SUM(R194:R201)</f>
        <v>33.692273999999998</v>
      </c>
      <c r="S193" s="161"/>
      <c r="T193" s="163">
        <f>SUM(T194:T201)</f>
        <v>0</v>
      </c>
      <c r="AR193" s="156" t="s">
        <v>91</v>
      </c>
      <c r="AT193" s="164" t="s">
        <v>82</v>
      </c>
      <c r="AU193" s="164" t="s">
        <v>91</v>
      </c>
      <c r="AY193" s="156" t="s">
        <v>159</v>
      </c>
      <c r="BK193" s="165">
        <f>SUM(BK194:BK201)</f>
        <v>0</v>
      </c>
    </row>
    <row r="194" spans="1:65" s="2" customFormat="1" ht="14.4" customHeight="1">
      <c r="A194" s="34"/>
      <c r="B194" s="168"/>
      <c r="C194" s="169" t="s">
        <v>277</v>
      </c>
      <c r="D194" s="169" t="s">
        <v>161</v>
      </c>
      <c r="E194" s="170" t="s">
        <v>278</v>
      </c>
      <c r="F194" s="171" t="s">
        <v>279</v>
      </c>
      <c r="G194" s="172" t="s">
        <v>164</v>
      </c>
      <c r="H194" s="173">
        <v>178.2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48</v>
      </c>
      <c r="O194" s="60"/>
      <c r="P194" s="179">
        <f>O194*H194</f>
        <v>0</v>
      </c>
      <c r="Q194" s="179">
        <v>0.18906999999999999</v>
      </c>
      <c r="R194" s="179">
        <f>Q194*H194</f>
        <v>33.692273999999998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165</v>
      </c>
      <c r="AT194" s="181" t="s">
        <v>161</v>
      </c>
      <c r="AU194" s="181" t="s">
        <v>93</v>
      </c>
      <c r="AY194" s="18" t="s">
        <v>159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91</v>
      </c>
      <c r="BK194" s="182">
        <f>ROUND(I194*H194,2)</f>
        <v>0</v>
      </c>
      <c r="BL194" s="18" t="s">
        <v>165</v>
      </c>
      <c r="BM194" s="181" t="s">
        <v>280</v>
      </c>
    </row>
    <row r="195" spans="1:65" s="13" customFormat="1">
      <c r="B195" s="183"/>
      <c r="D195" s="184" t="s">
        <v>167</v>
      </c>
      <c r="E195" s="185" t="s">
        <v>1</v>
      </c>
      <c r="F195" s="186" t="s">
        <v>168</v>
      </c>
      <c r="H195" s="185" t="s">
        <v>1</v>
      </c>
      <c r="I195" s="187"/>
      <c r="L195" s="183"/>
      <c r="M195" s="188"/>
      <c r="N195" s="189"/>
      <c r="O195" s="189"/>
      <c r="P195" s="189"/>
      <c r="Q195" s="189"/>
      <c r="R195" s="189"/>
      <c r="S195" s="189"/>
      <c r="T195" s="190"/>
      <c r="AT195" s="185" t="s">
        <v>167</v>
      </c>
      <c r="AU195" s="185" t="s">
        <v>93</v>
      </c>
      <c r="AV195" s="13" t="s">
        <v>91</v>
      </c>
      <c r="AW195" s="13" t="s">
        <v>38</v>
      </c>
      <c r="AX195" s="13" t="s">
        <v>83</v>
      </c>
      <c r="AY195" s="185" t="s">
        <v>159</v>
      </c>
    </row>
    <row r="196" spans="1:65" s="13" customFormat="1">
      <c r="B196" s="183"/>
      <c r="D196" s="184" t="s">
        <v>167</v>
      </c>
      <c r="E196" s="185" t="s">
        <v>1</v>
      </c>
      <c r="F196" s="186" t="s">
        <v>169</v>
      </c>
      <c r="H196" s="185" t="s">
        <v>1</v>
      </c>
      <c r="I196" s="187"/>
      <c r="L196" s="183"/>
      <c r="M196" s="188"/>
      <c r="N196" s="189"/>
      <c r="O196" s="189"/>
      <c r="P196" s="189"/>
      <c r="Q196" s="189"/>
      <c r="R196" s="189"/>
      <c r="S196" s="189"/>
      <c r="T196" s="190"/>
      <c r="AT196" s="185" t="s">
        <v>167</v>
      </c>
      <c r="AU196" s="185" t="s">
        <v>93</v>
      </c>
      <c r="AV196" s="13" t="s">
        <v>91</v>
      </c>
      <c r="AW196" s="13" t="s">
        <v>38</v>
      </c>
      <c r="AX196" s="13" t="s">
        <v>83</v>
      </c>
      <c r="AY196" s="185" t="s">
        <v>159</v>
      </c>
    </row>
    <row r="197" spans="1:65" s="14" customFormat="1">
      <c r="B197" s="191"/>
      <c r="D197" s="184" t="s">
        <v>167</v>
      </c>
      <c r="E197" s="192" t="s">
        <v>1</v>
      </c>
      <c r="F197" s="193" t="s">
        <v>170</v>
      </c>
      <c r="H197" s="194">
        <v>39.6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167</v>
      </c>
      <c r="AU197" s="192" t="s">
        <v>93</v>
      </c>
      <c r="AV197" s="14" t="s">
        <v>93</v>
      </c>
      <c r="AW197" s="14" t="s">
        <v>38</v>
      </c>
      <c r="AX197" s="14" t="s">
        <v>83</v>
      </c>
      <c r="AY197" s="192" t="s">
        <v>159</v>
      </c>
    </row>
    <row r="198" spans="1:65" s="14" customFormat="1">
      <c r="B198" s="191"/>
      <c r="D198" s="184" t="s">
        <v>167</v>
      </c>
      <c r="E198" s="192" t="s">
        <v>1</v>
      </c>
      <c r="F198" s="193" t="s">
        <v>171</v>
      </c>
      <c r="H198" s="194">
        <v>138.6</v>
      </c>
      <c r="I198" s="195"/>
      <c r="L198" s="191"/>
      <c r="M198" s="196"/>
      <c r="N198" s="197"/>
      <c r="O198" s="197"/>
      <c r="P198" s="197"/>
      <c r="Q198" s="197"/>
      <c r="R198" s="197"/>
      <c r="S198" s="197"/>
      <c r="T198" s="198"/>
      <c r="AT198" s="192" t="s">
        <v>167</v>
      </c>
      <c r="AU198" s="192" t="s">
        <v>93</v>
      </c>
      <c r="AV198" s="14" t="s">
        <v>93</v>
      </c>
      <c r="AW198" s="14" t="s">
        <v>38</v>
      </c>
      <c r="AX198" s="14" t="s">
        <v>83</v>
      </c>
      <c r="AY198" s="192" t="s">
        <v>159</v>
      </c>
    </row>
    <row r="199" spans="1:65" s="15" customFormat="1">
      <c r="B199" s="199"/>
      <c r="D199" s="184" t="s">
        <v>167</v>
      </c>
      <c r="E199" s="200" t="s">
        <v>1</v>
      </c>
      <c r="F199" s="201" t="s">
        <v>172</v>
      </c>
      <c r="H199" s="202">
        <v>178.2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167</v>
      </c>
      <c r="AU199" s="200" t="s">
        <v>93</v>
      </c>
      <c r="AV199" s="15" t="s">
        <v>165</v>
      </c>
      <c r="AW199" s="15" t="s">
        <v>38</v>
      </c>
      <c r="AX199" s="15" t="s">
        <v>91</v>
      </c>
      <c r="AY199" s="200" t="s">
        <v>159</v>
      </c>
    </row>
    <row r="200" spans="1:65" s="2" customFormat="1" ht="14.4" customHeight="1">
      <c r="A200" s="34"/>
      <c r="B200" s="168"/>
      <c r="C200" s="169" t="s">
        <v>7</v>
      </c>
      <c r="D200" s="169" t="s">
        <v>161</v>
      </c>
      <c r="E200" s="170" t="s">
        <v>281</v>
      </c>
      <c r="F200" s="171" t="s">
        <v>282</v>
      </c>
      <c r="G200" s="172" t="s">
        <v>164</v>
      </c>
      <c r="H200" s="173">
        <v>52.8</v>
      </c>
      <c r="I200" s="174"/>
      <c r="J200" s="175">
        <f>ROUND(I200*H200,2)</f>
        <v>0</v>
      </c>
      <c r="K200" s="176"/>
      <c r="L200" s="35"/>
      <c r="M200" s="177" t="s">
        <v>1</v>
      </c>
      <c r="N200" s="178" t="s">
        <v>48</v>
      </c>
      <c r="O200" s="60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165</v>
      </c>
      <c r="AT200" s="181" t="s">
        <v>161</v>
      </c>
      <c r="AU200" s="181" t="s">
        <v>93</v>
      </c>
      <c r="AY200" s="18" t="s">
        <v>159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8" t="s">
        <v>91</v>
      </c>
      <c r="BK200" s="182">
        <f>ROUND(I200*H200,2)</f>
        <v>0</v>
      </c>
      <c r="BL200" s="18" t="s">
        <v>165</v>
      </c>
      <c r="BM200" s="181" t="s">
        <v>283</v>
      </c>
    </row>
    <row r="201" spans="1:65" s="14" customFormat="1">
      <c r="B201" s="191"/>
      <c r="D201" s="184" t="s">
        <v>167</v>
      </c>
      <c r="E201" s="192" t="s">
        <v>1</v>
      </c>
      <c r="F201" s="193" t="s">
        <v>284</v>
      </c>
      <c r="H201" s="194">
        <v>52.8</v>
      </c>
      <c r="I201" s="195"/>
      <c r="L201" s="191"/>
      <c r="M201" s="196"/>
      <c r="N201" s="197"/>
      <c r="O201" s="197"/>
      <c r="P201" s="197"/>
      <c r="Q201" s="197"/>
      <c r="R201" s="197"/>
      <c r="S201" s="197"/>
      <c r="T201" s="198"/>
      <c r="AT201" s="192" t="s">
        <v>167</v>
      </c>
      <c r="AU201" s="192" t="s">
        <v>93</v>
      </c>
      <c r="AV201" s="14" t="s">
        <v>93</v>
      </c>
      <c r="AW201" s="14" t="s">
        <v>38</v>
      </c>
      <c r="AX201" s="14" t="s">
        <v>91</v>
      </c>
      <c r="AY201" s="192" t="s">
        <v>159</v>
      </c>
    </row>
    <row r="202" spans="1:65" s="12" customFormat="1" ht="22.8" customHeight="1">
      <c r="B202" s="155"/>
      <c r="D202" s="156" t="s">
        <v>82</v>
      </c>
      <c r="E202" s="166" t="s">
        <v>204</v>
      </c>
      <c r="F202" s="166" t="s">
        <v>285</v>
      </c>
      <c r="I202" s="158"/>
      <c r="J202" s="167">
        <f>BK202</f>
        <v>0</v>
      </c>
      <c r="L202" s="155"/>
      <c r="M202" s="160"/>
      <c r="N202" s="161"/>
      <c r="O202" s="161"/>
      <c r="P202" s="162">
        <f>SUM(P203:P217)</f>
        <v>0</v>
      </c>
      <c r="Q202" s="161"/>
      <c r="R202" s="162">
        <f>SUM(R203:R217)</f>
        <v>0.123046</v>
      </c>
      <c r="S202" s="161"/>
      <c r="T202" s="163">
        <f>SUM(T203:T217)</f>
        <v>0</v>
      </c>
      <c r="AR202" s="156" t="s">
        <v>91</v>
      </c>
      <c r="AT202" s="164" t="s">
        <v>82</v>
      </c>
      <c r="AU202" s="164" t="s">
        <v>91</v>
      </c>
      <c r="AY202" s="156" t="s">
        <v>159</v>
      </c>
      <c r="BK202" s="165">
        <f>SUM(BK203:BK217)</f>
        <v>0</v>
      </c>
    </row>
    <row r="203" spans="1:65" s="2" customFormat="1" ht="19.8" customHeight="1">
      <c r="A203" s="34"/>
      <c r="B203" s="168"/>
      <c r="C203" s="169" t="s">
        <v>286</v>
      </c>
      <c r="D203" s="169" t="s">
        <v>161</v>
      </c>
      <c r="E203" s="170" t="s">
        <v>287</v>
      </c>
      <c r="F203" s="171" t="s">
        <v>288</v>
      </c>
      <c r="G203" s="172" t="s">
        <v>164</v>
      </c>
      <c r="H203" s="173">
        <v>261.8</v>
      </c>
      <c r="I203" s="174"/>
      <c r="J203" s="175">
        <f>ROUND(I203*H203,2)</f>
        <v>0</v>
      </c>
      <c r="K203" s="176"/>
      <c r="L203" s="35"/>
      <c r="M203" s="177" t="s">
        <v>1</v>
      </c>
      <c r="N203" s="178" t="s">
        <v>48</v>
      </c>
      <c r="O203" s="60"/>
      <c r="P203" s="179">
        <f>O203*H203</f>
        <v>0</v>
      </c>
      <c r="Q203" s="179">
        <v>4.6999999999999999E-4</v>
      </c>
      <c r="R203" s="179">
        <f>Q203*H203</f>
        <v>0.123046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165</v>
      </c>
      <c r="AT203" s="181" t="s">
        <v>161</v>
      </c>
      <c r="AU203" s="181" t="s">
        <v>93</v>
      </c>
      <c r="AY203" s="18" t="s">
        <v>159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8" t="s">
        <v>91</v>
      </c>
      <c r="BK203" s="182">
        <f>ROUND(I203*H203,2)</f>
        <v>0</v>
      </c>
      <c r="BL203" s="18" t="s">
        <v>165</v>
      </c>
      <c r="BM203" s="181" t="s">
        <v>289</v>
      </c>
    </row>
    <row r="204" spans="1:65" s="13" customFormat="1">
      <c r="B204" s="183"/>
      <c r="D204" s="184" t="s">
        <v>167</v>
      </c>
      <c r="E204" s="185" t="s">
        <v>1</v>
      </c>
      <c r="F204" s="186" t="s">
        <v>240</v>
      </c>
      <c r="H204" s="185" t="s">
        <v>1</v>
      </c>
      <c r="I204" s="187"/>
      <c r="L204" s="183"/>
      <c r="M204" s="188"/>
      <c r="N204" s="189"/>
      <c r="O204" s="189"/>
      <c r="P204" s="189"/>
      <c r="Q204" s="189"/>
      <c r="R204" s="189"/>
      <c r="S204" s="189"/>
      <c r="T204" s="190"/>
      <c r="AT204" s="185" t="s">
        <v>167</v>
      </c>
      <c r="AU204" s="185" t="s">
        <v>93</v>
      </c>
      <c r="AV204" s="13" t="s">
        <v>91</v>
      </c>
      <c r="AW204" s="13" t="s">
        <v>38</v>
      </c>
      <c r="AX204" s="13" t="s">
        <v>83</v>
      </c>
      <c r="AY204" s="185" t="s">
        <v>159</v>
      </c>
    </row>
    <row r="205" spans="1:65" s="13" customFormat="1">
      <c r="B205" s="183"/>
      <c r="D205" s="184" t="s">
        <v>167</v>
      </c>
      <c r="E205" s="185" t="s">
        <v>1</v>
      </c>
      <c r="F205" s="186" t="s">
        <v>168</v>
      </c>
      <c r="H205" s="185" t="s">
        <v>1</v>
      </c>
      <c r="I205" s="187"/>
      <c r="L205" s="183"/>
      <c r="M205" s="188"/>
      <c r="N205" s="189"/>
      <c r="O205" s="189"/>
      <c r="P205" s="189"/>
      <c r="Q205" s="189"/>
      <c r="R205" s="189"/>
      <c r="S205" s="189"/>
      <c r="T205" s="190"/>
      <c r="AT205" s="185" t="s">
        <v>167</v>
      </c>
      <c r="AU205" s="185" t="s">
        <v>93</v>
      </c>
      <c r="AV205" s="13" t="s">
        <v>91</v>
      </c>
      <c r="AW205" s="13" t="s">
        <v>38</v>
      </c>
      <c r="AX205" s="13" t="s">
        <v>83</v>
      </c>
      <c r="AY205" s="185" t="s">
        <v>159</v>
      </c>
    </row>
    <row r="206" spans="1:65" s="13" customFormat="1">
      <c r="B206" s="183"/>
      <c r="D206" s="184" t="s">
        <v>167</v>
      </c>
      <c r="E206" s="185" t="s">
        <v>1</v>
      </c>
      <c r="F206" s="186" t="s">
        <v>169</v>
      </c>
      <c r="H206" s="185" t="s">
        <v>1</v>
      </c>
      <c r="I206" s="187"/>
      <c r="L206" s="183"/>
      <c r="M206" s="188"/>
      <c r="N206" s="189"/>
      <c r="O206" s="189"/>
      <c r="P206" s="189"/>
      <c r="Q206" s="189"/>
      <c r="R206" s="189"/>
      <c r="S206" s="189"/>
      <c r="T206" s="190"/>
      <c r="AT206" s="185" t="s">
        <v>167</v>
      </c>
      <c r="AU206" s="185" t="s">
        <v>93</v>
      </c>
      <c r="AV206" s="13" t="s">
        <v>91</v>
      </c>
      <c r="AW206" s="13" t="s">
        <v>38</v>
      </c>
      <c r="AX206" s="13" t="s">
        <v>83</v>
      </c>
      <c r="AY206" s="185" t="s">
        <v>159</v>
      </c>
    </row>
    <row r="207" spans="1:65" s="14" customFormat="1">
      <c r="B207" s="191"/>
      <c r="D207" s="184" t="s">
        <v>167</v>
      </c>
      <c r="E207" s="192" t="s">
        <v>1</v>
      </c>
      <c r="F207" s="193" t="s">
        <v>290</v>
      </c>
      <c r="H207" s="194">
        <v>44</v>
      </c>
      <c r="I207" s="195"/>
      <c r="L207" s="191"/>
      <c r="M207" s="196"/>
      <c r="N207" s="197"/>
      <c r="O207" s="197"/>
      <c r="P207" s="197"/>
      <c r="Q207" s="197"/>
      <c r="R207" s="197"/>
      <c r="S207" s="197"/>
      <c r="T207" s="198"/>
      <c r="AT207" s="192" t="s">
        <v>167</v>
      </c>
      <c r="AU207" s="192" t="s">
        <v>93</v>
      </c>
      <c r="AV207" s="14" t="s">
        <v>93</v>
      </c>
      <c r="AW207" s="14" t="s">
        <v>38</v>
      </c>
      <c r="AX207" s="14" t="s">
        <v>83</v>
      </c>
      <c r="AY207" s="192" t="s">
        <v>159</v>
      </c>
    </row>
    <row r="208" spans="1:65" s="14" customFormat="1">
      <c r="B208" s="191"/>
      <c r="D208" s="184" t="s">
        <v>167</v>
      </c>
      <c r="E208" s="192" t="s">
        <v>1</v>
      </c>
      <c r="F208" s="193" t="s">
        <v>291</v>
      </c>
      <c r="H208" s="194">
        <v>217.8</v>
      </c>
      <c r="I208" s="195"/>
      <c r="L208" s="191"/>
      <c r="M208" s="196"/>
      <c r="N208" s="197"/>
      <c r="O208" s="197"/>
      <c r="P208" s="197"/>
      <c r="Q208" s="197"/>
      <c r="R208" s="197"/>
      <c r="S208" s="197"/>
      <c r="T208" s="198"/>
      <c r="AT208" s="192" t="s">
        <v>167</v>
      </c>
      <c r="AU208" s="192" t="s">
        <v>93</v>
      </c>
      <c r="AV208" s="14" t="s">
        <v>93</v>
      </c>
      <c r="AW208" s="14" t="s">
        <v>38</v>
      </c>
      <c r="AX208" s="14" t="s">
        <v>83</v>
      </c>
      <c r="AY208" s="192" t="s">
        <v>159</v>
      </c>
    </row>
    <row r="209" spans="1:65" s="15" customFormat="1">
      <c r="B209" s="199"/>
      <c r="D209" s="184" t="s">
        <v>167</v>
      </c>
      <c r="E209" s="200" t="s">
        <v>1</v>
      </c>
      <c r="F209" s="201" t="s">
        <v>172</v>
      </c>
      <c r="H209" s="202">
        <v>261.8</v>
      </c>
      <c r="I209" s="203"/>
      <c r="L209" s="199"/>
      <c r="M209" s="204"/>
      <c r="N209" s="205"/>
      <c r="O209" s="205"/>
      <c r="P209" s="205"/>
      <c r="Q209" s="205"/>
      <c r="R209" s="205"/>
      <c r="S209" s="205"/>
      <c r="T209" s="206"/>
      <c r="AT209" s="200" t="s">
        <v>167</v>
      </c>
      <c r="AU209" s="200" t="s">
        <v>93</v>
      </c>
      <c r="AV209" s="15" t="s">
        <v>165</v>
      </c>
      <c r="AW209" s="15" t="s">
        <v>38</v>
      </c>
      <c r="AX209" s="15" t="s">
        <v>91</v>
      </c>
      <c r="AY209" s="200" t="s">
        <v>159</v>
      </c>
    </row>
    <row r="210" spans="1:65" s="2" customFormat="1" ht="14.4" customHeight="1">
      <c r="A210" s="34"/>
      <c r="B210" s="168"/>
      <c r="C210" s="169" t="s">
        <v>292</v>
      </c>
      <c r="D210" s="169" t="s">
        <v>161</v>
      </c>
      <c r="E210" s="170" t="s">
        <v>293</v>
      </c>
      <c r="F210" s="171" t="s">
        <v>294</v>
      </c>
      <c r="G210" s="172" t="s">
        <v>295</v>
      </c>
      <c r="H210" s="173">
        <v>2</v>
      </c>
      <c r="I210" s="174"/>
      <c r="J210" s="175">
        <f>ROUND(I210*H210,2)</f>
        <v>0</v>
      </c>
      <c r="K210" s="176"/>
      <c r="L210" s="35"/>
      <c r="M210" s="177" t="s">
        <v>1</v>
      </c>
      <c r="N210" s="178" t="s">
        <v>48</v>
      </c>
      <c r="O210" s="60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1" t="s">
        <v>165</v>
      </c>
      <c r="AT210" s="181" t="s">
        <v>161</v>
      </c>
      <c r="AU210" s="181" t="s">
        <v>93</v>
      </c>
      <c r="AY210" s="18" t="s">
        <v>159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91</v>
      </c>
      <c r="BK210" s="182">
        <f>ROUND(I210*H210,2)</f>
        <v>0</v>
      </c>
      <c r="BL210" s="18" t="s">
        <v>165</v>
      </c>
      <c r="BM210" s="181" t="s">
        <v>296</v>
      </c>
    </row>
    <row r="211" spans="1:65" s="13" customFormat="1">
      <c r="B211" s="183"/>
      <c r="D211" s="184" t="s">
        <v>167</v>
      </c>
      <c r="E211" s="185" t="s">
        <v>1</v>
      </c>
      <c r="F211" s="186" t="s">
        <v>240</v>
      </c>
      <c r="H211" s="185" t="s">
        <v>1</v>
      </c>
      <c r="I211" s="187"/>
      <c r="L211" s="183"/>
      <c r="M211" s="188"/>
      <c r="N211" s="189"/>
      <c r="O211" s="189"/>
      <c r="P211" s="189"/>
      <c r="Q211" s="189"/>
      <c r="R211" s="189"/>
      <c r="S211" s="189"/>
      <c r="T211" s="190"/>
      <c r="AT211" s="185" t="s">
        <v>167</v>
      </c>
      <c r="AU211" s="185" t="s">
        <v>93</v>
      </c>
      <c r="AV211" s="13" t="s">
        <v>91</v>
      </c>
      <c r="AW211" s="13" t="s">
        <v>38</v>
      </c>
      <c r="AX211" s="13" t="s">
        <v>83</v>
      </c>
      <c r="AY211" s="185" t="s">
        <v>159</v>
      </c>
    </row>
    <row r="212" spans="1:65" s="13" customFormat="1" ht="20.399999999999999">
      <c r="B212" s="183"/>
      <c r="D212" s="184" t="s">
        <v>167</v>
      </c>
      <c r="E212" s="185" t="s">
        <v>1</v>
      </c>
      <c r="F212" s="186" t="s">
        <v>297</v>
      </c>
      <c r="H212" s="185" t="s">
        <v>1</v>
      </c>
      <c r="I212" s="187"/>
      <c r="L212" s="183"/>
      <c r="M212" s="188"/>
      <c r="N212" s="189"/>
      <c r="O212" s="189"/>
      <c r="P212" s="189"/>
      <c r="Q212" s="189"/>
      <c r="R212" s="189"/>
      <c r="S212" s="189"/>
      <c r="T212" s="190"/>
      <c r="AT212" s="185" t="s">
        <v>167</v>
      </c>
      <c r="AU212" s="185" t="s">
        <v>93</v>
      </c>
      <c r="AV212" s="13" t="s">
        <v>91</v>
      </c>
      <c r="AW212" s="13" t="s">
        <v>38</v>
      </c>
      <c r="AX212" s="13" t="s">
        <v>83</v>
      </c>
      <c r="AY212" s="185" t="s">
        <v>159</v>
      </c>
    </row>
    <row r="213" spans="1:65" s="14" customFormat="1">
      <c r="B213" s="191"/>
      <c r="D213" s="184" t="s">
        <v>167</v>
      </c>
      <c r="E213" s="192" t="s">
        <v>1</v>
      </c>
      <c r="F213" s="193" t="s">
        <v>93</v>
      </c>
      <c r="H213" s="194">
        <v>2</v>
      </c>
      <c r="I213" s="195"/>
      <c r="L213" s="191"/>
      <c r="M213" s="196"/>
      <c r="N213" s="197"/>
      <c r="O213" s="197"/>
      <c r="P213" s="197"/>
      <c r="Q213" s="197"/>
      <c r="R213" s="197"/>
      <c r="S213" s="197"/>
      <c r="T213" s="198"/>
      <c r="AT213" s="192" t="s">
        <v>167</v>
      </c>
      <c r="AU213" s="192" t="s">
        <v>93</v>
      </c>
      <c r="AV213" s="14" t="s">
        <v>93</v>
      </c>
      <c r="AW213" s="14" t="s">
        <v>38</v>
      </c>
      <c r="AX213" s="14" t="s">
        <v>91</v>
      </c>
      <c r="AY213" s="192" t="s">
        <v>159</v>
      </c>
    </row>
    <row r="214" spans="1:65" s="2" customFormat="1" ht="14.4" customHeight="1">
      <c r="A214" s="34"/>
      <c r="B214" s="168"/>
      <c r="C214" s="169" t="s">
        <v>298</v>
      </c>
      <c r="D214" s="169" t="s">
        <v>161</v>
      </c>
      <c r="E214" s="170" t="s">
        <v>299</v>
      </c>
      <c r="F214" s="171" t="s">
        <v>300</v>
      </c>
      <c r="G214" s="172" t="s">
        <v>295</v>
      </c>
      <c r="H214" s="173">
        <v>1</v>
      </c>
      <c r="I214" s="174"/>
      <c r="J214" s="175">
        <f>ROUND(I214*H214,2)</f>
        <v>0</v>
      </c>
      <c r="K214" s="176"/>
      <c r="L214" s="35"/>
      <c r="M214" s="177" t="s">
        <v>1</v>
      </c>
      <c r="N214" s="178" t="s">
        <v>48</v>
      </c>
      <c r="O214" s="60"/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1" t="s">
        <v>165</v>
      </c>
      <c r="AT214" s="181" t="s">
        <v>161</v>
      </c>
      <c r="AU214" s="181" t="s">
        <v>93</v>
      </c>
      <c r="AY214" s="18" t="s">
        <v>159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8" t="s">
        <v>91</v>
      </c>
      <c r="BK214" s="182">
        <f>ROUND(I214*H214,2)</f>
        <v>0</v>
      </c>
      <c r="BL214" s="18" t="s">
        <v>165</v>
      </c>
      <c r="BM214" s="181" t="s">
        <v>301</v>
      </c>
    </row>
    <row r="215" spans="1:65" s="13" customFormat="1">
      <c r="B215" s="183"/>
      <c r="D215" s="184" t="s">
        <v>167</v>
      </c>
      <c r="E215" s="185" t="s">
        <v>1</v>
      </c>
      <c r="F215" s="186" t="s">
        <v>240</v>
      </c>
      <c r="H215" s="185" t="s">
        <v>1</v>
      </c>
      <c r="I215" s="187"/>
      <c r="L215" s="183"/>
      <c r="M215" s="188"/>
      <c r="N215" s="189"/>
      <c r="O215" s="189"/>
      <c r="P215" s="189"/>
      <c r="Q215" s="189"/>
      <c r="R215" s="189"/>
      <c r="S215" s="189"/>
      <c r="T215" s="190"/>
      <c r="AT215" s="185" t="s">
        <v>167</v>
      </c>
      <c r="AU215" s="185" t="s">
        <v>93</v>
      </c>
      <c r="AV215" s="13" t="s">
        <v>91</v>
      </c>
      <c r="AW215" s="13" t="s">
        <v>38</v>
      </c>
      <c r="AX215" s="13" t="s">
        <v>83</v>
      </c>
      <c r="AY215" s="185" t="s">
        <v>159</v>
      </c>
    </row>
    <row r="216" spans="1:65" s="13" customFormat="1" ht="20.399999999999999">
      <c r="B216" s="183"/>
      <c r="D216" s="184" t="s">
        <v>167</v>
      </c>
      <c r="E216" s="185" t="s">
        <v>1</v>
      </c>
      <c r="F216" s="186" t="s">
        <v>302</v>
      </c>
      <c r="H216" s="185" t="s">
        <v>1</v>
      </c>
      <c r="I216" s="187"/>
      <c r="L216" s="183"/>
      <c r="M216" s="188"/>
      <c r="N216" s="189"/>
      <c r="O216" s="189"/>
      <c r="P216" s="189"/>
      <c r="Q216" s="189"/>
      <c r="R216" s="189"/>
      <c r="S216" s="189"/>
      <c r="T216" s="190"/>
      <c r="AT216" s="185" t="s">
        <v>167</v>
      </c>
      <c r="AU216" s="185" t="s">
        <v>93</v>
      </c>
      <c r="AV216" s="13" t="s">
        <v>91</v>
      </c>
      <c r="AW216" s="13" t="s">
        <v>38</v>
      </c>
      <c r="AX216" s="13" t="s">
        <v>83</v>
      </c>
      <c r="AY216" s="185" t="s">
        <v>159</v>
      </c>
    </row>
    <row r="217" spans="1:65" s="14" customFormat="1">
      <c r="B217" s="191"/>
      <c r="D217" s="184" t="s">
        <v>167</v>
      </c>
      <c r="E217" s="192" t="s">
        <v>1</v>
      </c>
      <c r="F217" s="193" t="s">
        <v>91</v>
      </c>
      <c r="H217" s="194">
        <v>1</v>
      </c>
      <c r="I217" s="195"/>
      <c r="L217" s="191"/>
      <c r="M217" s="196"/>
      <c r="N217" s="197"/>
      <c r="O217" s="197"/>
      <c r="P217" s="197"/>
      <c r="Q217" s="197"/>
      <c r="R217" s="197"/>
      <c r="S217" s="197"/>
      <c r="T217" s="198"/>
      <c r="AT217" s="192" t="s">
        <v>167</v>
      </c>
      <c r="AU217" s="192" t="s">
        <v>93</v>
      </c>
      <c r="AV217" s="14" t="s">
        <v>93</v>
      </c>
      <c r="AW217" s="14" t="s">
        <v>38</v>
      </c>
      <c r="AX217" s="14" t="s">
        <v>91</v>
      </c>
      <c r="AY217" s="192" t="s">
        <v>159</v>
      </c>
    </row>
    <row r="218" spans="1:65" s="12" customFormat="1" ht="22.8" customHeight="1">
      <c r="B218" s="155"/>
      <c r="D218" s="156" t="s">
        <v>82</v>
      </c>
      <c r="E218" s="166" t="s">
        <v>303</v>
      </c>
      <c r="F218" s="166" t="s">
        <v>304</v>
      </c>
      <c r="I218" s="158"/>
      <c r="J218" s="167">
        <f>BK218</f>
        <v>0</v>
      </c>
      <c r="L218" s="155"/>
      <c r="M218" s="160"/>
      <c r="N218" s="161"/>
      <c r="O218" s="161"/>
      <c r="P218" s="162">
        <f>SUM(P219:P224)</f>
        <v>0</v>
      </c>
      <c r="Q218" s="161"/>
      <c r="R218" s="162">
        <f>SUM(R219:R224)</f>
        <v>0</v>
      </c>
      <c r="S218" s="161"/>
      <c r="T218" s="163">
        <f>SUM(T219:T224)</f>
        <v>0</v>
      </c>
      <c r="AR218" s="156" t="s">
        <v>91</v>
      </c>
      <c r="AT218" s="164" t="s">
        <v>82</v>
      </c>
      <c r="AU218" s="164" t="s">
        <v>91</v>
      </c>
      <c r="AY218" s="156" t="s">
        <v>159</v>
      </c>
      <c r="BK218" s="165">
        <f>SUM(BK219:BK224)</f>
        <v>0</v>
      </c>
    </row>
    <row r="219" spans="1:65" s="2" customFormat="1" ht="19.8" customHeight="1">
      <c r="A219" s="34"/>
      <c r="B219" s="168"/>
      <c r="C219" s="169" t="s">
        <v>305</v>
      </c>
      <c r="D219" s="169" t="s">
        <v>161</v>
      </c>
      <c r="E219" s="170" t="s">
        <v>306</v>
      </c>
      <c r="F219" s="171" t="s">
        <v>307</v>
      </c>
      <c r="G219" s="172" t="s">
        <v>308</v>
      </c>
      <c r="H219" s="173">
        <v>45.814999999999998</v>
      </c>
      <c r="I219" s="174"/>
      <c r="J219" s="175">
        <f>ROUND(I219*H219,2)</f>
        <v>0</v>
      </c>
      <c r="K219" s="176"/>
      <c r="L219" s="35"/>
      <c r="M219" s="177" t="s">
        <v>1</v>
      </c>
      <c r="N219" s="178" t="s">
        <v>48</v>
      </c>
      <c r="O219" s="60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1" t="s">
        <v>165</v>
      </c>
      <c r="AT219" s="181" t="s">
        <v>161</v>
      </c>
      <c r="AU219" s="181" t="s">
        <v>93</v>
      </c>
      <c r="AY219" s="18" t="s">
        <v>159</v>
      </c>
      <c r="BE219" s="182">
        <f>IF(N219="základní",J219,0)</f>
        <v>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18" t="s">
        <v>91</v>
      </c>
      <c r="BK219" s="182">
        <f>ROUND(I219*H219,2)</f>
        <v>0</v>
      </c>
      <c r="BL219" s="18" t="s">
        <v>165</v>
      </c>
      <c r="BM219" s="181" t="s">
        <v>309</v>
      </c>
    </row>
    <row r="220" spans="1:65" s="2" customFormat="1" ht="19.8" customHeight="1">
      <c r="A220" s="34"/>
      <c r="B220" s="168"/>
      <c r="C220" s="169" t="s">
        <v>310</v>
      </c>
      <c r="D220" s="169" t="s">
        <v>161</v>
      </c>
      <c r="E220" s="170" t="s">
        <v>311</v>
      </c>
      <c r="F220" s="171" t="s">
        <v>312</v>
      </c>
      <c r="G220" s="172" t="s">
        <v>308</v>
      </c>
      <c r="H220" s="173">
        <v>641.41</v>
      </c>
      <c r="I220" s="174"/>
      <c r="J220" s="175">
        <f>ROUND(I220*H220,2)</f>
        <v>0</v>
      </c>
      <c r="K220" s="176"/>
      <c r="L220" s="35"/>
      <c r="M220" s="177" t="s">
        <v>1</v>
      </c>
      <c r="N220" s="178" t="s">
        <v>48</v>
      </c>
      <c r="O220" s="60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1" t="s">
        <v>165</v>
      </c>
      <c r="AT220" s="181" t="s">
        <v>161</v>
      </c>
      <c r="AU220" s="181" t="s">
        <v>93</v>
      </c>
      <c r="AY220" s="18" t="s">
        <v>159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8" t="s">
        <v>91</v>
      </c>
      <c r="BK220" s="182">
        <f>ROUND(I220*H220,2)</f>
        <v>0</v>
      </c>
      <c r="BL220" s="18" t="s">
        <v>165</v>
      </c>
      <c r="BM220" s="181" t="s">
        <v>313</v>
      </c>
    </row>
    <row r="221" spans="1:65" s="14" customFormat="1">
      <c r="B221" s="191"/>
      <c r="D221" s="184" t="s">
        <v>167</v>
      </c>
      <c r="F221" s="193" t="s">
        <v>314</v>
      </c>
      <c r="H221" s="194">
        <v>641.41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167</v>
      </c>
      <c r="AU221" s="192" t="s">
        <v>93</v>
      </c>
      <c r="AV221" s="14" t="s">
        <v>93</v>
      </c>
      <c r="AW221" s="14" t="s">
        <v>3</v>
      </c>
      <c r="AX221" s="14" t="s">
        <v>91</v>
      </c>
      <c r="AY221" s="192" t="s">
        <v>159</v>
      </c>
    </row>
    <row r="222" spans="1:65" s="2" customFormat="1" ht="19.8" customHeight="1">
      <c r="A222" s="34"/>
      <c r="B222" s="168"/>
      <c r="C222" s="169" t="s">
        <v>315</v>
      </c>
      <c r="D222" s="169" t="s">
        <v>161</v>
      </c>
      <c r="E222" s="170" t="s">
        <v>316</v>
      </c>
      <c r="F222" s="171" t="s">
        <v>317</v>
      </c>
      <c r="G222" s="172" t="s">
        <v>308</v>
      </c>
      <c r="H222" s="173">
        <v>45.814999999999998</v>
      </c>
      <c r="I222" s="174"/>
      <c r="J222" s="175">
        <f>ROUND(I222*H222,2)</f>
        <v>0</v>
      </c>
      <c r="K222" s="176"/>
      <c r="L222" s="35"/>
      <c r="M222" s="177" t="s">
        <v>1</v>
      </c>
      <c r="N222" s="178" t="s">
        <v>48</v>
      </c>
      <c r="O222" s="60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1" t="s">
        <v>165</v>
      </c>
      <c r="AT222" s="181" t="s">
        <v>161</v>
      </c>
      <c r="AU222" s="181" t="s">
        <v>93</v>
      </c>
      <c r="AY222" s="18" t="s">
        <v>159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91</v>
      </c>
      <c r="BK222" s="182">
        <f>ROUND(I222*H222,2)</f>
        <v>0</v>
      </c>
      <c r="BL222" s="18" t="s">
        <v>165</v>
      </c>
      <c r="BM222" s="181" t="s">
        <v>318</v>
      </c>
    </row>
    <row r="223" spans="1:65" s="2" customFormat="1" ht="19.8" customHeight="1">
      <c r="A223" s="34"/>
      <c r="B223" s="168"/>
      <c r="C223" s="169" t="s">
        <v>319</v>
      </c>
      <c r="D223" s="169" t="s">
        <v>161</v>
      </c>
      <c r="E223" s="170" t="s">
        <v>320</v>
      </c>
      <c r="F223" s="171" t="s">
        <v>321</v>
      </c>
      <c r="G223" s="172" t="s">
        <v>308</v>
      </c>
      <c r="H223" s="173">
        <v>45.606000000000002</v>
      </c>
      <c r="I223" s="174"/>
      <c r="J223" s="175">
        <f>ROUND(I223*H223,2)</f>
        <v>0</v>
      </c>
      <c r="K223" s="176"/>
      <c r="L223" s="35"/>
      <c r="M223" s="177" t="s">
        <v>1</v>
      </c>
      <c r="N223" s="178" t="s">
        <v>48</v>
      </c>
      <c r="O223" s="60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1" t="s">
        <v>165</v>
      </c>
      <c r="AT223" s="181" t="s">
        <v>161</v>
      </c>
      <c r="AU223" s="181" t="s">
        <v>93</v>
      </c>
      <c r="AY223" s="18" t="s">
        <v>159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8" t="s">
        <v>91</v>
      </c>
      <c r="BK223" s="182">
        <f>ROUND(I223*H223,2)</f>
        <v>0</v>
      </c>
      <c r="BL223" s="18" t="s">
        <v>165</v>
      </c>
      <c r="BM223" s="181" t="s">
        <v>322</v>
      </c>
    </row>
    <row r="224" spans="1:65" s="2" customFormat="1" ht="30" customHeight="1">
      <c r="A224" s="34"/>
      <c r="B224" s="168"/>
      <c r="C224" s="169" t="s">
        <v>323</v>
      </c>
      <c r="D224" s="169" t="s">
        <v>161</v>
      </c>
      <c r="E224" s="170" t="s">
        <v>324</v>
      </c>
      <c r="F224" s="171" t="s">
        <v>325</v>
      </c>
      <c r="G224" s="172" t="s">
        <v>308</v>
      </c>
      <c r="H224" s="173">
        <v>0.20899999999999999</v>
      </c>
      <c r="I224" s="174"/>
      <c r="J224" s="175">
        <f>ROUND(I224*H224,2)</f>
        <v>0</v>
      </c>
      <c r="K224" s="176"/>
      <c r="L224" s="35"/>
      <c r="M224" s="177" t="s">
        <v>1</v>
      </c>
      <c r="N224" s="178" t="s">
        <v>48</v>
      </c>
      <c r="O224" s="60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165</v>
      </c>
      <c r="AT224" s="181" t="s">
        <v>161</v>
      </c>
      <c r="AU224" s="181" t="s">
        <v>93</v>
      </c>
      <c r="AY224" s="18" t="s">
        <v>159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8" t="s">
        <v>91</v>
      </c>
      <c r="BK224" s="182">
        <f>ROUND(I224*H224,2)</f>
        <v>0</v>
      </c>
      <c r="BL224" s="18" t="s">
        <v>165</v>
      </c>
      <c r="BM224" s="181" t="s">
        <v>326</v>
      </c>
    </row>
    <row r="225" spans="1:65" s="12" customFormat="1" ht="22.8" customHeight="1">
      <c r="B225" s="155"/>
      <c r="D225" s="156" t="s">
        <v>82</v>
      </c>
      <c r="E225" s="166" t="s">
        <v>327</v>
      </c>
      <c r="F225" s="166" t="s">
        <v>328</v>
      </c>
      <c r="I225" s="158"/>
      <c r="J225" s="167">
        <f>BK225</f>
        <v>0</v>
      </c>
      <c r="L225" s="155"/>
      <c r="M225" s="160"/>
      <c r="N225" s="161"/>
      <c r="O225" s="161"/>
      <c r="P225" s="162">
        <f>P226</f>
        <v>0</v>
      </c>
      <c r="Q225" s="161"/>
      <c r="R225" s="162">
        <f>R226</f>
        <v>0</v>
      </c>
      <c r="S225" s="161"/>
      <c r="T225" s="163">
        <f>T226</f>
        <v>0</v>
      </c>
      <c r="AR225" s="156" t="s">
        <v>91</v>
      </c>
      <c r="AT225" s="164" t="s">
        <v>82</v>
      </c>
      <c r="AU225" s="164" t="s">
        <v>91</v>
      </c>
      <c r="AY225" s="156" t="s">
        <v>159</v>
      </c>
      <c r="BK225" s="165">
        <f>BK226</f>
        <v>0</v>
      </c>
    </row>
    <row r="226" spans="1:65" s="2" customFormat="1" ht="19.8" customHeight="1">
      <c r="A226" s="34"/>
      <c r="B226" s="168"/>
      <c r="C226" s="169" t="s">
        <v>329</v>
      </c>
      <c r="D226" s="169" t="s">
        <v>161</v>
      </c>
      <c r="E226" s="170" t="s">
        <v>330</v>
      </c>
      <c r="F226" s="171" t="s">
        <v>331</v>
      </c>
      <c r="G226" s="172" t="s">
        <v>308</v>
      </c>
      <c r="H226" s="173">
        <v>39.173999999999999</v>
      </c>
      <c r="I226" s="174"/>
      <c r="J226" s="175">
        <f>ROUND(I226*H226,2)</f>
        <v>0</v>
      </c>
      <c r="K226" s="176"/>
      <c r="L226" s="35"/>
      <c r="M226" s="177" t="s">
        <v>1</v>
      </c>
      <c r="N226" s="178" t="s">
        <v>48</v>
      </c>
      <c r="O226" s="60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1" t="s">
        <v>165</v>
      </c>
      <c r="AT226" s="181" t="s">
        <v>161</v>
      </c>
      <c r="AU226" s="181" t="s">
        <v>93</v>
      </c>
      <c r="AY226" s="18" t="s">
        <v>159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8" t="s">
        <v>91</v>
      </c>
      <c r="BK226" s="182">
        <f>ROUND(I226*H226,2)</f>
        <v>0</v>
      </c>
      <c r="BL226" s="18" t="s">
        <v>165</v>
      </c>
      <c r="BM226" s="181" t="s">
        <v>332</v>
      </c>
    </row>
    <row r="227" spans="1:65" s="12" customFormat="1" ht="25.95" customHeight="1">
      <c r="B227" s="155"/>
      <c r="D227" s="156" t="s">
        <v>82</v>
      </c>
      <c r="E227" s="157" t="s">
        <v>209</v>
      </c>
      <c r="F227" s="157" t="s">
        <v>333</v>
      </c>
      <c r="I227" s="158"/>
      <c r="J227" s="159">
        <f>BK227</f>
        <v>0</v>
      </c>
      <c r="L227" s="155"/>
      <c r="M227" s="160"/>
      <c r="N227" s="161"/>
      <c r="O227" s="161"/>
      <c r="P227" s="162">
        <f>P228</f>
        <v>0</v>
      </c>
      <c r="Q227" s="161"/>
      <c r="R227" s="162">
        <f>R228</f>
        <v>0</v>
      </c>
      <c r="S227" s="161"/>
      <c r="T227" s="163">
        <f>T228</f>
        <v>0</v>
      </c>
      <c r="AR227" s="156" t="s">
        <v>109</v>
      </c>
      <c r="AT227" s="164" t="s">
        <v>82</v>
      </c>
      <c r="AU227" s="164" t="s">
        <v>83</v>
      </c>
      <c r="AY227" s="156" t="s">
        <v>159</v>
      </c>
      <c r="BK227" s="165">
        <f>BK228</f>
        <v>0</v>
      </c>
    </row>
    <row r="228" spans="1:65" s="12" customFormat="1" ht="22.8" customHeight="1">
      <c r="B228" s="155"/>
      <c r="D228" s="156" t="s">
        <v>82</v>
      </c>
      <c r="E228" s="166" t="s">
        <v>334</v>
      </c>
      <c r="F228" s="166" t="s">
        <v>335</v>
      </c>
      <c r="I228" s="158"/>
      <c r="J228" s="167">
        <f>BK228</f>
        <v>0</v>
      </c>
      <c r="L228" s="155"/>
      <c r="M228" s="160"/>
      <c r="N228" s="161"/>
      <c r="O228" s="161"/>
      <c r="P228" s="162">
        <f>SUM(P229:P234)</f>
        <v>0</v>
      </c>
      <c r="Q228" s="161"/>
      <c r="R228" s="162">
        <f>SUM(R229:R234)</f>
        <v>0</v>
      </c>
      <c r="S228" s="161"/>
      <c r="T228" s="163">
        <f>SUM(T229:T234)</f>
        <v>0</v>
      </c>
      <c r="AR228" s="156" t="s">
        <v>109</v>
      </c>
      <c r="AT228" s="164" t="s">
        <v>82</v>
      </c>
      <c r="AU228" s="164" t="s">
        <v>91</v>
      </c>
      <c r="AY228" s="156" t="s">
        <v>159</v>
      </c>
      <c r="BK228" s="165">
        <f>SUM(BK229:BK234)</f>
        <v>0</v>
      </c>
    </row>
    <row r="229" spans="1:65" s="2" customFormat="1" ht="14.4" customHeight="1">
      <c r="A229" s="34"/>
      <c r="B229" s="168"/>
      <c r="C229" s="169" t="s">
        <v>336</v>
      </c>
      <c r="D229" s="169" t="s">
        <v>161</v>
      </c>
      <c r="E229" s="170" t="s">
        <v>337</v>
      </c>
      <c r="F229" s="171" t="s">
        <v>338</v>
      </c>
      <c r="G229" s="172" t="s">
        <v>339</v>
      </c>
      <c r="H229" s="173">
        <v>1</v>
      </c>
      <c r="I229" s="174"/>
      <c r="J229" s="175">
        <f>ROUND(I229*H229,2)</f>
        <v>0</v>
      </c>
      <c r="K229" s="176"/>
      <c r="L229" s="35"/>
      <c r="M229" s="177" t="s">
        <v>1</v>
      </c>
      <c r="N229" s="178" t="s">
        <v>48</v>
      </c>
      <c r="O229" s="60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1" t="s">
        <v>340</v>
      </c>
      <c r="AT229" s="181" t="s">
        <v>161</v>
      </c>
      <c r="AU229" s="181" t="s">
        <v>93</v>
      </c>
      <c r="AY229" s="18" t="s">
        <v>159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8" t="s">
        <v>91</v>
      </c>
      <c r="BK229" s="182">
        <f>ROUND(I229*H229,2)</f>
        <v>0</v>
      </c>
      <c r="BL229" s="18" t="s">
        <v>340</v>
      </c>
      <c r="BM229" s="181" t="s">
        <v>341</v>
      </c>
    </row>
    <row r="230" spans="1:65" s="14" customFormat="1">
      <c r="B230" s="191"/>
      <c r="D230" s="184" t="s">
        <v>167</v>
      </c>
      <c r="E230" s="192" t="s">
        <v>1</v>
      </c>
      <c r="F230" s="193" t="s">
        <v>91</v>
      </c>
      <c r="H230" s="194">
        <v>1</v>
      </c>
      <c r="I230" s="195"/>
      <c r="L230" s="191"/>
      <c r="M230" s="196"/>
      <c r="N230" s="197"/>
      <c r="O230" s="197"/>
      <c r="P230" s="197"/>
      <c r="Q230" s="197"/>
      <c r="R230" s="197"/>
      <c r="S230" s="197"/>
      <c r="T230" s="198"/>
      <c r="AT230" s="192" t="s">
        <v>167</v>
      </c>
      <c r="AU230" s="192" t="s">
        <v>93</v>
      </c>
      <c r="AV230" s="14" t="s">
        <v>93</v>
      </c>
      <c r="AW230" s="14" t="s">
        <v>38</v>
      </c>
      <c r="AX230" s="14" t="s">
        <v>91</v>
      </c>
      <c r="AY230" s="192" t="s">
        <v>159</v>
      </c>
    </row>
    <row r="231" spans="1:65" s="13" customFormat="1">
      <c r="B231" s="183"/>
      <c r="D231" s="184" t="s">
        <v>167</v>
      </c>
      <c r="E231" s="185" t="s">
        <v>1</v>
      </c>
      <c r="F231" s="186" t="s">
        <v>242</v>
      </c>
      <c r="H231" s="185" t="s">
        <v>1</v>
      </c>
      <c r="I231" s="187"/>
      <c r="L231" s="183"/>
      <c r="M231" s="188"/>
      <c r="N231" s="189"/>
      <c r="O231" s="189"/>
      <c r="P231" s="189"/>
      <c r="Q231" s="189"/>
      <c r="R231" s="189"/>
      <c r="S231" s="189"/>
      <c r="T231" s="190"/>
      <c r="AT231" s="185" t="s">
        <v>167</v>
      </c>
      <c r="AU231" s="185" t="s">
        <v>93</v>
      </c>
      <c r="AV231" s="13" t="s">
        <v>91</v>
      </c>
      <c r="AW231" s="13" t="s">
        <v>38</v>
      </c>
      <c r="AX231" s="13" t="s">
        <v>83</v>
      </c>
      <c r="AY231" s="185" t="s">
        <v>159</v>
      </c>
    </row>
    <row r="232" spans="1:65" s="13" customFormat="1" ht="30.6">
      <c r="B232" s="183"/>
      <c r="D232" s="184" t="s">
        <v>167</v>
      </c>
      <c r="E232" s="185" t="s">
        <v>1</v>
      </c>
      <c r="F232" s="186" t="s">
        <v>342</v>
      </c>
      <c r="H232" s="185" t="s">
        <v>1</v>
      </c>
      <c r="I232" s="187"/>
      <c r="L232" s="183"/>
      <c r="M232" s="188"/>
      <c r="N232" s="189"/>
      <c r="O232" s="189"/>
      <c r="P232" s="189"/>
      <c r="Q232" s="189"/>
      <c r="R232" s="189"/>
      <c r="S232" s="189"/>
      <c r="T232" s="190"/>
      <c r="AT232" s="185" t="s">
        <v>167</v>
      </c>
      <c r="AU232" s="185" t="s">
        <v>93</v>
      </c>
      <c r="AV232" s="13" t="s">
        <v>91</v>
      </c>
      <c r="AW232" s="13" t="s">
        <v>38</v>
      </c>
      <c r="AX232" s="13" t="s">
        <v>83</v>
      </c>
      <c r="AY232" s="185" t="s">
        <v>159</v>
      </c>
    </row>
    <row r="233" spans="1:65" s="13" customFormat="1" ht="30.6">
      <c r="B233" s="183"/>
      <c r="D233" s="184" t="s">
        <v>167</v>
      </c>
      <c r="E233" s="185" t="s">
        <v>1</v>
      </c>
      <c r="F233" s="186" t="s">
        <v>343</v>
      </c>
      <c r="H233" s="185" t="s">
        <v>1</v>
      </c>
      <c r="I233" s="187"/>
      <c r="L233" s="183"/>
      <c r="M233" s="188"/>
      <c r="N233" s="189"/>
      <c r="O233" s="189"/>
      <c r="P233" s="189"/>
      <c r="Q233" s="189"/>
      <c r="R233" s="189"/>
      <c r="S233" s="189"/>
      <c r="T233" s="190"/>
      <c r="AT233" s="185" t="s">
        <v>167</v>
      </c>
      <c r="AU233" s="185" t="s">
        <v>93</v>
      </c>
      <c r="AV233" s="13" t="s">
        <v>91</v>
      </c>
      <c r="AW233" s="13" t="s">
        <v>38</v>
      </c>
      <c r="AX233" s="13" t="s">
        <v>83</v>
      </c>
      <c r="AY233" s="185" t="s">
        <v>159</v>
      </c>
    </row>
    <row r="234" spans="1:65" s="13" customFormat="1">
      <c r="B234" s="183"/>
      <c r="D234" s="184" t="s">
        <v>167</v>
      </c>
      <c r="E234" s="185" t="s">
        <v>1</v>
      </c>
      <c r="F234" s="186" t="s">
        <v>344</v>
      </c>
      <c r="H234" s="185" t="s">
        <v>1</v>
      </c>
      <c r="I234" s="187"/>
      <c r="L234" s="183"/>
      <c r="M234" s="218"/>
      <c r="N234" s="219"/>
      <c r="O234" s="219"/>
      <c r="P234" s="219"/>
      <c r="Q234" s="219"/>
      <c r="R234" s="219"/>
      <c r="S234" s="219"/>
      <c r="T234" s="220"/>
      <c r="AT234" s="185" t="s">
        <v>167</v>
      </c>
      <c r="AU234" s="185" t="s">
        <v>93</v>
      </c>
      <c r="AV234" s="13" t="s">
        <v>91</v>
      </c>
      <c r="AW234" s="13" t="s">
        <v>38</v>
      </c>
      <c r="AX234" s="13" t="s">
        <v>83</v>
      </c>
      <c r="AY234" s="185" t="s">
        <v>159</v>
      </c>
    </row>
    <row r="235" spans="1:65" s="2" customFormat="1" ht="6.9" customHeight="1">
      <c r="A235" s="34"/>
      <c r="B235" s="49"/>
      <c r="C235" s="50"/>
      <c r="D235" s="50"/>
      <c r="E235" s="50"/>
      <c r="F235" s="50"/>
      <c r="G235" s="50"/>
      <c r="H235" s="50"/>
      <c r="I235" s="127"/>
      <c r="J235" s="50"/>
      <c r="K235" s="50"/>
      <c r="L235" s="35"/>
      <c r="M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autoFilter ref="C124:K234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91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96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2" customFormat="1" ht="12" hidden="1" customHeight="1">
      <c r="A8" s="34"/>
      <c r="B8" s="35"/>
      <c r="C8" s="34"/>
      <c r="D8" s="28" t="s">
        <v>127</v>
      </c>
      <c r="E8" s="34"/>
      <c r="F8" s="34"/>
      <c r="G8" s="34"/>
      <c r="H8" s="34"/>
      <c r="I8" s="103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5"/>
      <c r="C9" s="34"/>
      <c r="D9" s="34"/>
      <c r="E9" s="285" t="s">
        <v>345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idden="1">
      <c r="A10" s="34"/>
      <c r="B10" s="35"/>
      <c r="C10" s="34"/>
      <c r="D10" s="34"/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5"/>
      <c r="C11" s="34"/>
      <c r="D11" s="28" t="s">
        <v>18</v>
      </c>
      <c r="E11" s="34"/>
      <c r="F11" s="26" t="s">
        <v>1</v>
      </c>
      <c r="G11" s="34"/>
      <c r="H11" s="34"/>
      <c r="I11" s="104" t="s">
        <v>20</v>
      </c>
      <c r="J11" s="26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104" t="s">
        <v>24</v>
      </c>
      <c r="J12" s="57" t="str">
        <f>'Rekapitulace stavby'!AN8</f>
        <v>11. 2. 2020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5"/>
      <c r="C13" s="34"/>
      <c r="D13" s="34"/>
      <c r="E13" s="34"/>
      <c r="F13" s="34"/>
      <c r="G13" s="34"/>
      <c r="H13" s="34"/>
      <c r="I13" s="103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104" t="s">
        <v>31</v>
      </c>
      <c r="J14" s="26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5"/>
      <c r="C15" s="34"/>
      <c r="D15" s="34"/>
      <c r="E15" s="26" t="s">
        <v>32</v>
      </c>
      <c r="F15" s="34"/>
      <c r="G15" s="34"/>
      <c r="H15" s="34"/>
      <c r="I15" s="104" t="s">
        <v>33</v>
      </c>
      <c r="J15" s="26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5"/>
      <c r="C16" s="34"/>
      <c r="D16" s="34"/>
      <c r="E16" s="34"/>
      <c r="F16" s="34"/>
      <c r="G16" s="34"/>
      <c r="H16" s="34"/>
      <c r="I16" s="103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104" t="s">
        <v>31</v>
      </c>
      <c r="J17" s="29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5"/>
      <c r="C18" s="34"/>
      <c r="D18" s="34"/>
      <c r="E18" s="295" t="str">
        <f>'Rekapitulace stavby'!E14</f>
        <v>Vyplň údaj</v>
      </c>
      <c r="F18" s="276"/>
      <c r="G18" s="276"/>
      <c r="H18" s="276"/>
      <c r="I18" s="104" t="s">
        <v>33</v>
      </c>
      <c r="J18" s="29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5"/>
      <c r="C19" s="34"/>
      <c r="D19" s="34"/>
      <c r="E19" s="34"/>
      <c r="F19" s="34"/>
      <c r="G19" s="34"/>
      <c r="H19" s="34"/>
      <c r="I19" s="103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104" t="s">
        <v>31</v>
      </c>
      <c r="J20" s="26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104" t="s">
        <v>33</v>
      </c>
      <c r="J21" s="26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5"/>
      <c r="C22" s="34"/>
      <c r="D22" s="34"/>
      <c r="E22" s="34"/>
      <c r="F22" s="34"/>
      <c r="G22" s="34"/>
      <c r="H22" s="34"/>
      <c r="I22" s="103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104" t="s">
        <v>31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5"/>
      <c r="C24" s="34"/>
      <c r="D24" s="34"/>
      <c r="E24" s="26" t="s">
        <v>40</v>
      </c>
      <c r="F24" s="34"/>
      <c r="G24" s="34"/>
      <c r="H24" s="34"/>
      <c r="I24" s="104" t="s">
        <v>33</v>
      </c>
      <c r="J24" s="26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5"/>
      <c r="C25" s="34"/>
      <c r="D25" s="34"/>
      <c r="E25" s="34"/>
      <c r="F25" s="34"/>
      <c r="G25" s="34"/>
      <c r="H25" s="34"/>
      <c r="I25" s="103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103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4" hidden="1" customHeight="1">
      <c r="A27" s="105"/>
      <c r="B27" s="106"/>
      <c r="C27" s="105"/>
      <c r="D27" s="105"/>
      <c r="E27" s="280" t="s">
        <v>346</v>
      </c>
      <c r="F27" s="280"/>
      <c r="G27" s="280"/>
      <c r="H27" s="280"/>
      <c r="I27" s="107"/>
      <c r="J27" s="105"/>
      <c r="K27" s="105"/>
      <c r="L27" s="108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" hidden="1" customHeight="1">
      <c r="A28" s="34"/>
      <c r="B28" s="35"/>
      <c r="C28" s="34"/>
      <c r="D28" s="34"/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5"/>
      <c r="C29" s="34"/>
      <c r="D29" s="68"/>
      <c r="E29" s="68"/>
      <c r="F29" s="68"/>
      <c r="G29" s="68"/>
      <c r="H29" s="68"/>
      <c r="I29" s="109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5"/>
      <c r="C30" s="34"/>
      <c r="D30" s="110" t="s">
        <v>43</v>
      </c>
      <c r="E30" s="34"/>
      <c r="F30" s="34"/>
      <c r="G30" s="34"/>
      <c r="H30" s="34"/>
      <c r="I30" s="103"/>
      <c r="J30" s="73">
        <f>ROUND(J127, 2)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111" t="s">
        <v>44</v>
      </c>
      <c r="J32" s="38" t="s">
        <v>46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5"/>
      <c r="C33" s="34"/>
      <c r="D33" s="112" t="s">
        <v>47</v>
      </c>
      <c r="E33" s="28" t="s">
        <v>48</v>
      </c>
      <c r="F33" s="113">
        <f>ROUND((SUM(BE127:BE290)),  2)</f>
        <v>0</v>
      </c>
      <c r="G33" s="34"/>
      <c r="H33" s="34"/>
      <c r="I33" s="114">
        <v>0.21</v>
      </c>
      <c r="J33" s="113">
        <f>ROUND(((SUM(BE127:BE290))*I33),  2)</f>
        <v>0</v>
      </c>
      <c r="K33" s="34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28" t="s">
        <v>49</v>
      </c>
      <c r="F34" s="113">
        <f>ROUND((SUM(BF127:BF290)),  2)</f>
        <v>0</v>
      </c>
      <c r="G34" s="34"/>
      <c r="H34" s="34"/>
      <c r="I34" s="114">
        <v>0.15</v>
      </c>
      <c r="J34" s="113">
        <f>ROUND(((SUM(BF127:BF290))*I34),  2)</f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113">
        <f>ROUND((SUM(BG127:BG290)),  2)</f>
        <v>0</v>
      </c>
      <c r="G35" s="34"/>
      <c r="H35" s="34"/>
      <c r="I35" s="114">
        <v>0.21</v>
      </c>
      <c r="J35" s="113">
        <f>0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113">
        <f>ROUND((SUM(BH127:BH290)),  2)</f>
        <v>0</v>
      </c>
      <c r="G36" s="34"/>
      <c r="H36" s="34"/>
      <c r="I36" s="114">
        <v>0.15</v>
      </c>
      <c r="J36" s="113">
        <f>0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113">
        <f>ROUND((SUM(BI127:BI290)),  2)</f>
        <v>0</v>
      </c>
      <c r="G37" s="34"/>
      <c r="H37" s="34"/>
      <c r="I37" s="114">
        <v>0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5"/>
      <c r="C38" s="34"/>
      <c r="D38" s="34"/>
      <c r="E38" s="34"/>
      <c r="F38" s="34"/>
      <c r="G38" s="34"/>
      <c r="H38" s="34"/>
      <c r="I38" s="103"/>
      <c r="J38" s="34"/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5"/>
      <c r="C39" s="115"/>
      <c r="D39" s="116" t="s">
        <v>53</v>
      </c>
      <c r="E39" s="62"/>
      <c r="F39" s="62"/>
      <c r="G39" s="117" t="s">
        <v>54</v>
      </c>
      <c r="H39" s="118" t="s">
        <v>55</v>
      </c>
      <c r="I39" s="119"/>
      <c r="J39" s="120">
        <f>SUM(J30:J37)</f>
        <v>0</v>
      </c>
      <c r="K39" s="121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hidden="1" customHeight="1">
      <c r="B41" s="21"/>
      <c r="I41" s="100"/>
      <c r="L41" s="21"/>
    </row>
    <row r="42" spans="1:31" s="1" customFormat="1" ht="14.4" hidden="1" customHeight="1">
      <c r="B42" s="21"/>
      <c r="I42" s="100"/>
      <c r="L42" s="21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47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8" t="s">
        <v>127</v>
      </c>
      <c r="D86" s="34"/>
      <c r="E86" s="34"/>
      <c r="F86" s="34"/>
      <c r="G86" s="34"/>
      <c r="H86" s="34"/>
      <c r="I86" s="103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4.4" customHeight="1">
      <c r="A87" s="34"/>
      <c r="B87" s="35"/>
      <c r="C87" s="34"/>
      <c r="D87" s="34"/>
      <c r="E87" s="285" t="str">
        <f>E9</f>
        <v>SO 101 - Chodníky a zpevněné plochy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4"/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8" t="s">
        <v>22</v>
      </c>
      <c r="D89" s="34"/>
      <c r="E89" s="34"/>
      <c r="F89" s="26" t="str">
        <f>F12</f>
        <v>Ostrava</v>
      </c>
      <c r="G89" s="34"/>
      <c r="H89" s="34"/>
      <c r="I89" s="104" t="s">
        <v>24</v>
      </c>
      <c r="J89" s="57" t="str">
        <f>IF(J12="","",J12)</f>
        <v>11. 2. 2020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6.4" customHeight="1">
      <c r="A91" s="34"/>
      <c r="B91" s="35"/>
      <c r="C91" s="28" t="s">
        <v>30</v>
      </c>
      <c r="D91" s="34"/>
      <c r="E91" s="34"/>
      <c r="F91" s="26" t="str">
        <f>E15</f>
        <v>SMO městský obvod Ostrava - Jih</v>
      </c>
      <c r="G91" s="34"/>
      <c r="H91" s="34"/>
      <c r="I91" s="104" t="s">
        <v>36</v>
      </c>
      <c r="J91" s="32" t="str">
        <f>E21</f>
        <v>PROJEKT 2010,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6" customHeight="1">
      <c r="A92" s="34"/>
      <c r="B92" s="35"/>
      <c r="C92" s="28" t="s">
        <v>34</v>
      </c>
      <c r="D92" s="34"/>
      <c r="E92" s="34"/>
      <c r="F92" s="26" t="str">
        <f>IF(E18="","",E18)</f>
        <v>Vyplň údaj</v>
      </c>
      <c r="G92" s="34"/>
      <c r="H92" s="34"/>
      <c r="I92" s="104" t="s">
        <v>39</v>
      </c>
      <c r="J92" s="32" t="str">
        <f>E24</f>
        <v>M. Morská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4"/>
      <c r="D93" s="34"/>
      <c r="E93" s="34"/>
      <c r="F93" s="34"/>
      <c r="G93" s="34"/>
      <c r="H93" s="34"/>
      <c r="I93" s="103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29" t="s">
        <v>131</v>
      </c>
      <c r="D94" s="115"/>
      <c r="E94" s="115"/>
      <c r="F94" s="115"/>
      <c r="G94" s="115"/>
      <c r="H94" s="115"/>
      <c r="I94" s="130"/>
      <c r="J94" s="131" t="s">
        <v>132</v>
      </c>
      <c r="K94" s="11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32" t="s">
        <v>133</v>
      </c>
      <c r="D96" s="34"/>
      <c r="E96" s="34"/>
      <c r="F96" s="34"/>
      <c r="G96" s="34"/>
      <c r="H96" s="34"/>
      <c r="I96" s="103"/>
      <c r="J96" s="73">
        <f>J127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8" t="s">
        <v>134</v>
      </c>
    </row>
    <row r="97" spans="1:31" s="9" customFormat="1" ht="24.9" customHeight="1">
      <c r="B97" s="133"/>
      <c r="D97" s="134" t="s">
        <v>135</v>
      </c>
      <c r="E97" s="135"/>
      <c r="F97" s="135"/>
      <c r="G97" s="135"/>
      <c r="H97" s="135"/>
      <c r="I97" s="136"/>
      <c r="J97" s="137">
        <f>J128</f>
        <v>0</v>
      </c>
      <c r="L97" s="133"/>
    </row>
    <row r="98" spans="1:31" s="10" customFormat="1" ht="19.95" customHeight="1">
      <c r="B98" s="138"/>
      <c r="D98" s="139" t="s">
        <v>136</v>
      </c>
      <c r="E98" s="140"/>
      <c r="F98" s="140"/>
      <c r="G98" s="140"/>
      <c r="H98" s="140"/>
      <c r="I98" s="141"/>
      <c r="J98" s="142">
        <f>J129</f>
        <v>0</v>
      </c>
      <c r="L98" s="138"/>
    </row>
    <row r="99" spans="1:31" s="10" customFormat="1" ht="19.95" customHeight="1">
      <c r="B99" s="138"/>
      <c r="D99" s="139" t="s">
        <v>138</v>
      </c>
      <c r="E99" s="140"/>
      <c r="F99" s="140"/>
      <c r="G99" s="140"/>
      <c r="H99" s="140"/>
      <c r="I99" s="141"/>
      <c r="J99" s="142">
        <f>J204</f>
        <v>0</v>
      </c>
      <c r="L99" s="138"/>
    </row>
    <row r="100" spans="1:31" s="10" customFormat="1" ht="19.95" customHeight="1">
      <c r="B100" s="138"/>
      <c r="D100" s="139" t="s">
        <v>139</v>
      </c>
      <c r="E100" s="140"/>
      <c r="F100" s="140"/>
      <c r="G100" s="140"/>
      <c r="H100" s="140"/>
      <c r="I100" s="141"/>
      <c r="J100" s="142">
        <f>J237</f>
        <v>0</v>
      </c>
      <c r="L100" s="138"/>
    </row>
    <row r="101" spans="1:31" s="10" customFormat="1" ht="19.95" customHeight="1">
      <c r="B101" s="138"/>
      <c r="D101" s="139" t="s">
        <v>140</v>
      </c>
      <c r="E101" s="140"/>
      <c r="F101" s="140"/>
      <c r="G101" s="140"/>
      <c r="H101" s="140"/>
      <c r="I101" s="141"/>
      <c r="J101" s="142">
        <f>J257</f>
        <v>0</v>
      </c>
      <c r="L101" s="138"/>
    </row>
    <row r="102" spans="1:31" s="10" customFormat="1" ht="19.95" customHeight="1">
      <c r="B102" s="138"/>
      <c r="D102" s="139" t="s">
        <v>141</v>
      </c>
      <c r="E102" s="140"/>
      <c r="F102" s="140"/>
      <c r="G102" s="140"/>
      <c r="H102" s="140"/>
      <c r="I102" s="141"/>
      <c r="J102" s="142">
        <f>J266</f>
        <v>0</v>
      </c>
      <c r="L102" s="138"/>
    </row>
    <row r="103" spans="1:31" s="9" customFormat="1" ht="24.9" customHeight="1">
      <c r="B103" s="133"/>
      <c r="D103" s="134" t="s">
        <v>347</v>
      </c>
      <c r="E103" s="135"/>
      <c r="F103" s="135"/>
      <c r="G103" s="135"/>
      <c r="H103" s="135"/>
      <c r="I103" s="136"/>
      <c r="J103" s="137">
        <f>J268</f>
        <v>0</v>
      </c>
      <c r="L103" s="133"/>
    </row>
    <row r="104" spans="1:31" s="10" customFormat="1" ht="19.95" customHeight="1">
      <c r="B104" s="138"/>
      <c r="D104" s="139" t="s">
        <v>348</v>
      </c>
      <c r="E104" s="140"/>
      <c r="F104" s="140"/>
      <c r="G104" s="140"/>
      <c r="H104" s="140"/>
      <c r="I104" s="141"/>
      <c r="J104" s="142">
        <f>J269</f>
        <v>0</v>
      </c>
      <c r="L104" s="138"/>
    </row>
    <row r="105" spans="1:31" s="9" customFormat="1" ht="24.9" customHeight="1">
      <c r="B105" s="133"/>
      <c r="D105" s="134" t="s">
        <v>142</v>
      </c>
      <c r="E105" s="135"/>
      <c r="F105" s="135"/>
      <c r="G105" s="135"/>
      <c r="H105" s="135"/>
      <c r="I105" s="136"/>
      <c r="J105" s="137">
        <f>J282</f>
        <v>0</v>
      </c>
      <c r="L105" s="133"/>
    </row>
    <row r="106" spans="1:31" s="10" customFormat="1" ht="19.95" customHeight="1">
      <c r="B106" s="138"/>
      <c r="D106" s="139" t="s">
        <v>349</v>
      </c>
      <c r="E106" s="140"/>
      <c r="F106" s="140"/>
      <c r="G106" s="140"/>
      <c r="H106" s="140"/>
      <c r="I106" s="141"/>
      <c r="J106" s="142">
        <f>J283</f>
        <v>0</v>
      </c>
      <c r="L106" s="138"/>
    </row>
    <row r="107" spans="1:31" s="10" customFormat="1" ht="19.95" customHeight="1">
      <c r="B107" s="138"/>
      <c r="D107" s="139" t="s">
        <v>350</v>
      </c>
      <c r="E107" s="140"/>
      <c r="F107" s="140"/>
      <c r="G107" s="140"/>
      <c r="H107" s="140"/>
      <c r="I107" s="141"/>
      <c r="J107" s="142">
        <f>J289</f>
        <v>0</v>
      </c>
      <c r="L107" s="138"/>
    </row>
    <row r="108" spans="1:31" s="2" customFormat="1" ht="21.75" customHeight="1">
      <c r="A108" s="34"/>
      <c r="B108" s="35"/>
      <c r="C108" s="34"/>
      <c r="D108" s="34"/>
      <c r="E108" s="34"/>
      <c r="F108" s="34"/>
      <c r="G108" s="34"/>
      <c r="H108" s="34"/>
      <c r="I108" s="103"/>
      <c r="J108" s="34"/>
      <c r="K108" s="34"/>
      <c r="L108" s="4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" customHeight="1">
      <c r="A109" s="34"/>
      <c r="B109" s="49"/>
      <c r="C109" s="50"/>
      <c r="D109" s="50"/>
      <c r="E109" s="50"/>
      <c r="F109" s="50"/>
      <c r="G109" s="50"/>
      <c r="H109" s="50"/>
      <c r="I109" s="127"/>
      <c r="J109" s="50"/>
      <c r="K109" s="50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" customHeight="1">
      <c r="A113" s="34"/>
      <c r="B113" s="51"/>
      <c r="C113" s="52"/>
      <c r="D113" s="52"/>
      <c r="E113" s="52"/>
      <c r="F113" s="52"/>
      <c r="G113" s="52"/>
      <c r="H113" s="52"/>
      <c r="I113" s="128"/>
      <c r="J113" s="52"/>
      <c r="K113" s="52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" customHeight="1">
      <c r="A114" s="34"/>
      <c r="B114" s="35"/>
      <c r="C114" s="22" t="s">
        <v>144</v>
      </c>
      <c r="D114" s="34"/>
      <c r="E114" s="34"/>
      <c r="F114" s="34"/>
      <c r="G114" s="34"/>
      <c r="H114" s="34"/>
      <c r="I114" s="103"/>
      <c r="J114" s="34"/>
      <c r="K114" s="34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" customHeight="1">
      <c r="A115" s="34"/>
      <c r="B115" s="35"/>
      <c r="C115" s="34"/>
      <c r="D115" s="34"/>
      <c r="E115" s="34"/>
      <c r="F115" s="34"/>
      <c r="G115" s="34"/>
      <c r="H115" s="34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24" customHeight="1">
      <c r="A117" s="34"/>
      <c r="B117" s="35"/>
      <c r="C117" s="34"/>
      <c r="D117" s="34"/>
      <c r="E117" s="293" t="str">
        <f>E7</f>
        <v>Rekonstrukce podchodu pod ul. Horní, náměstí Ostrava - Jih, revize c</v>
      </c>
      <c r="F117" s="294"/>
      <c r="G117" s="294"/>
      <c r="H117" s="29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127</v>
      </c>
      <c r="D118" s="34"/>
      <c r="E118" s="34"/>
      <c r="F118" s="34"/>
      <c r="G118" s="34"/>
      <c r="H118" s="3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4.4" customHeight="1">
      <c r="A119" s="34"/>
      <c r="B119" s="35"/>
      <c r="C119" s="34"/>
      <c r="D119" s="34"/>
      <c r="E119" s="285" t="str">
        <f>E9</f>
        <v>SO 101 - Chodníky a zpevněné plochy</v>
      </c>
      <c r="F119" s="292"/>
      <c r="G119" s="292"/>
      <c r="H119" s="292"/>
      <c r="I119" s="103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" customHeight="1">
      <c r="A120" s="34"/>
      <c r="B120" s="35"/>
      <c r="C120" s="34"/>
      <c r="D120" s="34"/>
      <c r="E120" s="34"/>
      <c r="F120" s="34"/>
      <c r="G120" s="34"/>
      <c r="H120" s="34"/>
      <c r="I120" s="103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22</v>
      </c>
      <c r="D121" s="34"/>
      <c r="E121" s="34"/>
      <c r="F121" s="26" t="str">
        <f>F12</f>
        <v>Ostrava</v>
      </c>
      <c r="G121" s="34"/>
      <c r="H121" s="34"/>
      <c r="I121" s="104" t="s">
        <v>24</v>
      </c>
      <c r="J121" s="57" t="str">
        <f>IF(J12="","",J12)</f>
        <v>11. 2. 2020</v>
      </c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" customHeight="1">
      <c r="A122" s="34"/>
      <c r="B122" s="35"/>
      <c r="C122" s="34"/>
      <c r="D122" s="34"/>
      <c r="E122" s="34"/>
      <c r="F122" s="34"/>
      <c r="G122" s="34"/>
      <c r="H122" s="34"/>
      <c r="I122" s="103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6.4" customHeight="1">
      <c r="A123" s="34"/>
      <c r="B123" s="35"/>
      <c r="C123" s="28" t="s">
        <v>30</v>
      </c>
      <c r="D123" s="34"/>
      <c r="E123" s="34"/>
      <c r="F123" s="26" t="str">
        <f>E15</f>
        <v>SMO městský obvod Ostrava - Jih</v>
      </c>
      <c r="G123" s="34"/>
      <c r="H123" s="34"/>
      <c r="I123" s="104" t="s">
        <v>36</v>
      </c>
      <c r="J123" s="32" t="str">
        <f>E21</f>
        <v>PROJEKT 2010, s.r.o.</v>
      </c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6" customHeight="1">
      <c r="A124" s="34"/>
      <c r="B124" s="35"/>
      <c r="C124" s="28" t="s">
        <v>34</v>
      </c>
      <c r="D124" s="34"/>
      <c r="E124" s="34"/>
      <c r="F124" s="26" t="str">
        <f>IF(E18="","",E18)</f>
        <v>Vyplň údaj</v>
      </c>
      <c r="G124" s="34"/>
      <c r="H124" s="34"/>
      <c r="I124" s="104" t="s">
        <v>39</v>
      </c>
      <c r="J124" s="32" t="str">
        <f>E24</f>
        <v>M. Morská</v>
      </c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4"/>
      <c r="D125" s="34"/>
      <c r="E125" s="34"/>
      <c r="F125" s="34"/>
      <c r="G125" s="34"/>
      <c r="H125" s="34"/>
      <c r="I125" s="103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43"/>
      <c r="B126" s="144"/>
      <c r="C126" s="145" t="s">
        <v>145</v>
      </c>
      <c r="D126" s="146" t="s">
        <v>68</v>
      </c>
      <c r="E126" s="146" t="s">
        <v>64</v>
      </c>
      <c r="F126" s="146" t="s">
        <v>65</v>
      </c>
      <c r="G126" s="146" t="s">
        <v>146</v>
      </c>
      <c r="H126" s="146" t="s">
        <v>147</v>
      </c>
      <c r="I126" s="147" t="s">
        <v>148</v>
      </c>
      <c r="J126" s="148" t="s">
        <v>132</v>
      </c>
      <c r="K126" s="149" t="s">
        <v>149</v>
      </c>
      <c r="L126" s="150"/>
      <c r="M126" s="64" t="s">
        <v>1</v>
      </c>
      <c r="N126" s="65" t="s">
        <v>47</v>
      </c>
      <c r="O126" s="65" t="s">
        <v>150</v>
      </c>
      <c r="P126" s="65" t="s">
        <v>151</v>
      </c>
      <c r="Q126" s="65" t="s">
        <v>152</v>
      </c>
      <c r="R126" s="65" t="s">
        <v>153</v>
      </c>
      <c r="S126" s="65" t="s">
        <v>154</v>
      </c>
      <c r="T126" s="66" t="s">
        <v>155</v>
      </c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</row>
    <row r="127" spans="1:63" s="2" customFormat="1" ht="22.8" customHeight="1">
      <c r="A127" s="34"/>
      <c r="B127" s="35"/>
      <c r="C127" s="71" t="s">
        <v>156</v>
      </c>
      <c r="D127" s="34"/>
      <c r="E127" s="34"/>
      <c r="F127" s="34"/>
      <c r="G127" s="34"/>
      <c r="H127" s="34"/>
      <c r="I127" s="103"/>
      <c r="J127" s="151">
        <f>BK127</f>
        <v>0</v>
      </c>
      <c r="K127" s="34"/>
      <c r="L127" s="35"/>
      <c r="M127" s="67"/>
      <c r="N127" s="58"/>
      <c r="O127" s="68"/>
      <c r="P127" s="152">
        <f>P128+P268+P282</f>
        <v>0</v>
      </c>
      <c r="Q127" s="68"/>
      <c r="R127" s="152">
        <f>R128+R268+R282</f>
        <v>199.94411339999999</v>
      </c>
      <c r="S127" s="68"/>
      <c r="T127" s="153">
        <f>T128+T268+T282</f>
        <v>339.54359999999997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8" t="s">
        <v>82</v>
      </c>
      <c r="AU127" s="18" t="s">
        <v>134</v>
      </c>
      <c r="BK127" s="154">
        <f>BK128+BK268+BK282</f>
        <v>0</v>
      </c>
    </row>
    <row r="128" spans="1:63" s="12" customFormat="1" ht="25.95" customHeight="1">
      <c r="B128" s="155"/>
      <c r="D128" s="156" t="s">
        <v>82</v>
      </c>
      <c r="E128" s="157" t="s">
        <v>157</v>
      </c>
      <c r="F128" s="157" t="s">
        <v>158</v>
      </c>
      <c r="I128" s="158"/>
      <c r="J128" s="159">
        <f>BK128</f>
        <v>0</v>
      </c>
      <c r="L128" s="155"/>
      <c r="M128" s="160"/>
      <c r="N128" s="161"/>
      <c r="O128" s="161"/>
      <c r="P128" s="162">
        <f>P129+P204+P237+P257+P266</f>
        <v>0</v>
      </c>
      <c r="Q128" s="161"/>
      <c r="R128" s="162">
        <f>R129+R204+R237+R257+R266</f>
        <v>190.25017339999999</v>
      </c>
      <c r="S128" s="161"/>
      <c r="T128" s="163">
        <f>T129+T204+T237+T257+T266</f>
        <v>339.54359999999997</v>
      </c>
      <c r="AR128" s="156" t="s">
        <v>91</v>
      </c>
      <c r="AT128" s="164" t="s">
        <v>82</v>
      </c>
      <c r="AU128" s="164" t="s">
        <v>83</v>
      </c>
      <c r="AY128" s="156" t="s">
        <v>159</v>
      </c>
      <c r="BK128" s="165">
        <f>BK129+BK204+BK237+BK257+BK266</f>
        <v>0</v>
      </c>
    </row>
    <row r="129" spans="1:65" s="12" customFormat="1" ht="22.8" customHeight="1">
      <c r="B129" s="155"/>
      <c r="D129" s="156" t="s">
        <v>82</v>
      </c>
      <c r="E129" s="166" t="s">
        <v>91</v>
      </c>
      <c r="F129" s="166" t="s">
        <v>160</v>
      </c>
      <c r="I129" s="158"/>
      <c r="J129" s="167">
        <f>BK129</f>
        <v>0</v>
      </c>
      <c r="L129" s="155"/>
      <c r="M129" s="160"/>
      <c r="N129" s="161"/>
      <c r="O129" s="161"/>
      <c r="P129" s="162">
        <f>SUM(P130:P203)</f>
        <v>0</v>
      </c>
      <c r="Q129" s="161"/>
      <c r="R129" s="162">
        <f>SUM(R130:R203)</f>
        <v>35.401305000000001</v>
      </c>
      <c r="S129" s="161"/>
      <c r="T129" s="163">
        <f>SUM(T130:T203)</f>
        <v>339.54359999999997</v>
      </c>
      <c r="AR129" s="156" t="s">
        <v>91</v>
      </c>
      <c r="AT129" s="164" t="s">
        <v>82</v>
      </c>
      <c r="AU129" s="164" t="s">
        <v>91</v>
      </c>
      <c r="AY129" s="156" t="s">
        <v>159</v>
      </c>
      <c r="BK129" s="165">
        <f>SUM(BK130:BK203)</f>
        <v>0</v>
      </c>
    </row>
    <row r="130" spans="1:65" s="2" customFormat="1" ht="19.8" customHeight="1">
      <c r="A130" s="34"/>
      <c r="B130" s="168"/>
      <c r="C130" s="169" t="s">
        <v>91</v>
      </c>
      <c r="D130" s="169" t="s">
        <v>161</v>
      </c>
      <c r="E130" s="170" t="s">
        <v>351</v>
      </c>
      <c r="F130" s="171" t="s">
        <v>352</v>
      </c>
      <c r="G130" s="172" t="s">
        <v>164</v>
      </c>
      <c r="H130" s="173">
        <v>352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48</v>
      </c>
      <c r="O130" s="60"/>
      <c r="P130" s="179">
        <f>O130*H130</f>
        <v>0</v>
      </c>
      <c r="Q130" s="179">
        <v>0</v>
      </c>
      <c r="R130" s="179">
        <f>Q130*H130</f>
        <v>0</v>
      </c>
      <c r="S130" s="179">
        <v>0.44</v>
      </c>
      <c r="T130" s="180">
        <f>S130*H130</f>
        <v>154.88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165</v>
      </c>
      <c r="AT130" s="181" t="s">
        <v>161</v>
      </c>
      <c r="AU130" s="181" t="s">
        <v>93</v>
      </c>
      <c r="AY130" s="18" t="s">
        <v>159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91</v>
      </c>
      <c r="BK130" s="182">
        <f>ROUND(I130*H130,2)</f>
        <v>0</v>
      </c>
      <c r="BL130" s="18" t="s">
        <v>165</v>
      </c>
      <c r="BM130" s="181" t="s">
        <v>353</v>
      </c>
    </row>
    <row r="131" spans="1:65" s="13" customFormat="1">
      <c r="B131" s="183"/>
      <c r="D131" s="184" t="s">
        <v>167</v>
      </c>
      <c r="E131" s="185" t="s">
        <v>1</v>
      </c>
      <c r="F131" s="186" t="s">
        <v>354</v>
      </c>
      <c r="H131" s="185" t="s">
        <v>1</v>
      </c>
      <c r="I131" s="187"/>
      <c r="L131" s="183"/>
      <c r="M131" s="188"/>
      <c r="N131" s="189"/>
      <c r="O131" s="189"/>
      <c r="P131" s="189"/>
      <c r="Q131" s="189"/>
      <c r="R131" s="189"/>
      <c r="S131" s="189"/>
      <c r="T131" s="190"/>
      <c r="AT131" s="185" t="s">
        <v>167</v>
      </c>
      <c r="AU131" s="185" t="s">
        <v>93</v>
      </c>
      <c r="AV131" s="13" t="s">
        <v>91</v>
      </c>
      <c r="AW131" s="13" t="s">
        <v>38</v>
      </c>
      <c r="AX131" s="13" t="s">
        <v>83</v>
      </c>
      <c r="AY131" s="185" t="s">
        <v>159</v>
      </c>
    </row>
    <row r="132" spans="1:65" s="13" customFormat="1">
      <c r="B132" s="183"/>
      <c r="D132" s="184" t="s">
        <v>167</v>
      </c>
      <c r="E132" s="185" t="s">
        <v>1</v>
      </c>
      <c r="F132" s="186" t="s">
        <v>355</v>
      </c>
      <c r="H132" s="185" t="s">
        <v>1</v>
      </c>
      <c r="I132" s="187"/>
      <c r="L132" s="183"/>
      <c r="M132" s="188"/>
      <c r="N132" s="189"/>
      <c r="O132" s="189"/>
      <c r="P132" s="189"/>
      <c r="Q132" s="189"/>
      <c r="R132" s="189"/>
      <c r="S132" s="189"/>
      <c r="T132" s="190"/>
      <c r="AT132" s="185" t="s">
        <v>167</v>
      </c>
      <c r="AU132" s="185" t="s">
        <v>93</v>
      </c>
      <c r="AV132" s="13" t="s">
        <v>91</v>
      </c>
      <c r="AW132" s="13" t="s">
        <v>38</v>
      </c>
      <c r="AX132" s="13" t="s">
        <v>83</v>
      </c>
      <c r="AY132" s="185" t="s">
        <v>159</v>
      </c>
    </row>
    <row r="133" spans="1:65" s="14" customFormat="1">
      <c r="B133" s="191"/>
      <c r="D133" s="184" t="s">
        <v>167</v>
      </c>
      <c r="E133" s="192" t="s">
        <v>1</v>
      </c>
      <c r="F133" s="193" t="s">
        <v>356</v>
      </c>
      <c r="H133" s="194">
        <v>352</v>
      </c>
      <c r="I133" s="195"/>
      <c r="L133" s="191"/>
      <c r="M133" s="196"/>
      <c r="N133" s="197"/>
      <c r="O133" s="197"/>
      <c r="P133" s="197"/>
      <c r="Q133" s="197"/>
      <c r="R133" s="197"/>
      <c r="S133" s="197"/>
      <c r="T133" s="198"/>
      <c r="AT133" s="192" t="s">
        <v>167</v>
      </c>
      <c r="AU133" s="192" t="s">
        <v>93</v>
      </c>
      <c r="AV133" s="14" t="s">
        <v>93</v>
      </c>
      <c r="AW133" s="14" t="s">
        <v>38</v>
      </c>
      <c r="AX133" s="14" t="s">
        <v>91</v>
      </c>
      <c r="AY133" s="192" t="s">
        <v>159</v>
      </c>
    </row>
    <row r="134" spans="1:65" s="2" customFormat="1" ht="19.8" customHeight="1">
      <c r="A134" s="34"/>
      <c r="B134" s="168"/>
      <c r="C134" s="169" t="s">
        <v>93</v>
      </c>
      <c r="D134" s="169" t="s">
        <v>161</v>
      </c>
      <c r="E134" s="170" t="s">
        <v>357</v>
      </c>
      <c r="F134" s="171" t="s">
        <v>358</v>
      </c>
      <c r="G134" s="172" t="s">
        <v>164</v>
      </c>
      <c r="H134" s="173">
        <v>352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48</v>
      </c>
      <c r="O134" s="60"/>
      <c r="P134" s="179">
        <f>O134*H134</f>
        <v>0</v>
      </c>
      <c r="Q134" s="179">
        <v>0</v>
      </c>
      <c r="R134" s="179">
        <f>Q134*H134</f>
        <v>0</v>
      </c>
      <c r="S134" s="179">
        <v>0.24299999999999999</v>
      </c>
      <c r="T134" s="180">
        <f>S134*H134</f>
        <v>85.536000000000001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165</v>
      </c>
      <c r="AT134" s="181" t="s">
        <v>161</v>
      </c>
      <c r="AU134" s="181" t="s">
        <v>93</v>
      </c>
      <c r="AY134" s="18" t="s">
        <v>159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91</v>
      </c>
      <c r="BK134" s="182">
        <f>ROUND(I134*H134,2)</f>
        <v>0</v>
      </c>
      <c r="BL134" s="18" t="s">
        <v>165</v>
      </c>
      <c r="BM134" s="181" t="s">
        <v>359</v>
      </c>
    </row>
    <row r="135" spans="1:65" s="2" customFormat="1" ht="19.8" customHeight="1">
      <c r="A135" s="34"/>
      <c r="B135" s="168"/>
      <c r="C135" s="169" t="s">
        <v>109</v>
      </c>
      <c r="D135" s="169" t="s">
        <v>161</v>
      </c>
      <c r="E135" s="170" t="s">
        <v>360</v>
      </c>
      <c r="F135" s="171" t="s">
        <v>361</v>
      </c>
      <c r="G135" s="172" t="s">
        <v>164</v>
      </c>
      <c r="H135" s="173">
        <v>352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48</v>
      </c>
      <c r="O135" s="60"/>
      <c r="P135" s="179">
        <f>O135*H135</f>
        <v>0</v>
      </c>
      <c r="Q135" s="179">
        <v>0</v>
      </c>
      <c r="R135" s="179">
        <f>Q135*H135</f>
        <v>0</v>
      </c>
      <c r="S135" s="179">
        <v>9.8000000000000004E-2</v>
      </c>
      <c r="T135" s="180">
        <f>S135*H135</f>
        <v>34.496000000000002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165</v>
      </c>
      <c r="AT135" s="181" t="s">
        <v>161</v>
      </c>
      <c r="AU135" s="181" t="s">
        <v>93</v>
      </c>
      <c r="AY135" s="18" t="s">
        <v>159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8" t="s">
        <v>91</v>
      </c>
      <c r="BK135" s="182">
        <f>ROUND(I135*H135,2)</f>
        <v>0</v>
      </c>
      <c r="BL135" s="18" t="s">
        <v>165</v>
      </c>
      <c r="BM135" s="181" t="s">
        <v>362</v>
      </c>
    </row>
    <row r="136" spans="1:65" s="13" customFormat="1">
      <c r="B136" s="183"/>
      <c r="D136" s="184" t="s">
        <v>167</v>
      </c>
      <c r="E136" s="185" t="s">
        <v>1</v>
      </c>
      <c r="F136" s="186" t="s">
        <v>354</v>
      </c>
      <c r="H136" s="185" t="s">
        <v>1</v>
      </c>
      <c r="I136" s="187"/>
      <c r="L136" s="183"/>
      <c r="M136" s="188"/>
      <c r="N136" s="189"/>
      <c r="O136" s="189"/>
      <c r="P136" s="189"/>
      <c r="Q136" s="189"/>
      <c r="R136" s="189"/>
      <c r="S136" s="189"/>
      <c r="T136" s="190"/>
      <c r="AT136" s="185" t="s">
        <v>167</v>
      </c>
      <c r="AU136" s="185" t="s">
        <v>93</v>
      </c>
      <c r="AV136" s="13" t="s">
        <v>91</v>
      </c>
      <c r="AW136" s="13" t="s">
        <v>38</v>
      </c>
      <c r="AX136" s="13" t="s">
        <v>83</v>
      </c>
      <c r="AY136" s="185" t="s">
        <v>159</v>
      </c>
    </row>
    <row r="137" spans="1:65" s="13" customFormat="1">
      <c r="B137" s="183"/>
      <c r="D137" s="184" t="s">
        <v>167</v>
      </c>
      <c r="E137" s="185" t="s">
        <v>1</v>
      </c>
      <c r="F137" s="186" t="s">
        <v>355</v>
      </c>
      <c r="H137" s="185" t="s">
        <v>1</v>
      </c>
      <c r="I137" s="187"/>
      <c r="L137" s="183"/>
      <c r="M137" s="188"/>
      <c r="N137" s="189"/>
      <c r="O137" s="189"/>
      <c r="P137" s="189"/>
      <c r="Q137" s="189"/>
      <c r="R137" s="189"/>
      <c r="S137" s="189"/>
      <c r="T137" s="190"/>
      <c r="AT137" s="185" t="s">
        <v>167</v>
      </c>
      <c r="AU137" s="185" t="s">
        <v>93</v>
      </c>
      <c r="AV137" s="13" t="s">
        <v>91</v>
      </c>
      <c r="AW137" s="13" t="s">
        <v>38</v>
      </c>
      <c r="AX137" s="13" t="s">
        <v>83</v>
      </c>
      <c r="AY137" s="185" t="s">
        <v>159</v>
      </c>
    </row>
    <row r="138" spans="1:65" s="14" customFormat="1">
      <c r="B138" s="191"/>
      <c r="D138" s="184" t="s">
        <v>167</v>
      </c>
      <c r="E138" s="192" t="s">
        <v>1</v>
      </c>
      <c r="F138" s="193" t="s">
        <v>356</v>
      </c>
      <c r="H138" s="194">
        <v>352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167</v>
      </c>
      <c r="AU138" s="192" t="s">
        <v>93</v>
      </c>
      <c r="AV138" s="14" t="s">
        <v>93</v>
      </c>
      <c r="AW138" s="14" t="s">
        <v>38</v>
      </c>
      <c r="AX138" s="14" t="s">
        <v>91</v>
      </c>
      <c r="AY138" s="192" t="s">
        <v>159</v>
      </c>
    </row>
    <row r="139" spans="1:65" s="2" customFormat="1" ht="19.8" customHeight="1">
      <c r="A139" s="34"/>
      <c r="B139" s="168"/>
      <c r="C139" s="169" t="s">
        <v>165</v>
      </c>
      <c r="D139" s="169" t="s">
        <v>161</v>
      </c>
      <c r="E139" s="170" t="s">
        <v>363</v>
      </c>
      <c r="F139" s="171" t="s">
        <v>364</v>
      </c>
      <c r="G139" s="172" t="s">
        <v>164</v>
      </c>
      <c r="H139" s="173">
        <v>6.84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48</v>
      </c>
      <c r="O139" s="60"/>
      <c r="P139" s="179">
        <f>O139*H139</f>
        <v>0</v>
      </c>
      <c r="Q139" s="179">
        <v>0</v>
      </c>
      <c r="R139" s="179">
        <f>Q139*H139</f>
        <v>0</v>
      </c>
      <c r="S139" s="179">
        <v>0.24</v>
      </c>
      <c r="T139" s="180">
        <f>S139*H139</f>
        <v>1.6415999999999999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165</v>
      </c>
      <c r="AT139" s="181" t="s">
        <v>161</v>
      </c>
      <c r="AU139" s="181" t="s">
        <v>93</v>
      </c>
      <c r="AY139" s="18" t="s">
        <v>159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8" t="s">
        <v>91</v>
      </c>
      <c r="BK139" s="182">
        <f>ROUND(I139*H139,2)</f>
        <v>0</v>
      </c>
      <c r="BL139" s="18" t="s">
        <v>165</v>
      </c>
      <c r="BM139" s="181" t="s">
        <v>365</v>
      </c>
    </row>
    <row r="140" spans="1:65" s="14" customFormat="1">
      <c r="B140" s="191"/>
      <c r="D140" s="184" t="s">
        <v>167</v>
      </c>
      <c r="E140" s="192" t="s">
        <v>1</v>
      </c>
      <c r="F140" s="193" t="s">
        <v>366</v>
      </c>
      <c r="H140" s="194">
        <v>6.84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167</v>
      </c>
      <c r="AU140" s="192" t="s">
        <v>93</v>
      </c>
      <c r="AV140" s="14" t="s">
        <v>93</v>
      </c>
      <c r="AW140" s="14" t="s">
        <v>38</v>
      </c>
      <c r="AX140" s="14" t="s">
        <v>91</v>
      </c>
      <c r="AY140" s="192" t="s">
        <v>159</v>
      </c>
    </row>
    <row r="141" spans="1:65" s="2" customFormat="1" ht="19.8" customHeight="1">
      <c r="A141" s="34"/>
      <c r="B141" s="168"/>
      <c r="C141" s="169" t="s">
        <v>185</v>
      </c>
      <c r="D141" s="169" t="s">
        <v>161</v>
      </c>
      <c r="E141" s="170" t="s">
        <v>367</v>
      </c>
      <c r="F141" s="171" t="s">
        <v>368</v>
      </c>
      <c r="G141" s="172" t="s">
        <v>164</v>
      </c>
      <c r="H141" s="173">
        <v>26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48</v>
      </c>
      <c r="O141" s="60"/>
      <c r="P141" s="179">
        <f>O141*H141</f>
        <v>0</v>
      </c>
      <c r="Q141" s="179">
        <v>0</v>
      </c>
      <c r="R141" s="179">
        <f>Q141*H141</f>
        <v>0</v>
      </c>
      <c r="S141" s="179">
        <v>0.625</v>
      </c>
      <c r="T141" s="180">
        <f>S141*H141</f>
        <v>16.25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165</v>
      </c>
      <c r="AT141" s="181" t="s">
        <v>161</v>
      </c>
      <c r="AU141" s="181" t="s">
        <v>93</v>
      </c>
      <c r="AY141" s="18" t="s">
        <v>159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8" t="s">
        <v>91</v>
      </c>
      <c r="BK141" s="182">
        <f>ROUND(I141*H141,2)</f>
        <v>0</v>
      </c>
      <c r="BL141" s="18" t="s">
        <v>165</v>
      </c>
      <c r="BM141" s="181" t="s">
        <v>369</v>
      </c>
    </row>
    <row r="142" spans="1:65" s="13" customFormat="1">
      <c r="B142" s="183"/>
      <c r="D142" s="184" t="s">
        <v>167</v>
      </c>
      <c r="E142" s="185" t="s">
        <v>1</v>
      </c>
      <c r="F142" s="186" t="s">
        <v>354</v>
      </c>
      <c r="H142" s="185" t="s">
        <v>1</v>
      </c>
      <c r="I142" s="187"/>
      <c r="L142" s="183"/>
      <c r="M142" s="188"/>
      <c r="N142" s="189"/>
      <c r="O142" s="189"/>
      <c r="P142" s="189"/>
      <c r="Q142" s="189"/>
      <c r="R142" s="189"/>
      <c r="S142" s="189"/>
      <c r="T142" s="190"/>
      <c r="AT142" s="185" t="s">
        <v>167</v>
      </c>
      <c r="AU142" s="185" t="s">
        <v>93</v>
      </c>
      <c r="AV142" s="13" t="s">
        <v>91</v>
      </c>
      <c r="AW142" s="13" t="s">
        <v>38</v>
      </c>
      <c r="AX142" s="13" t="s">
        <v>83</v>
      </c>
      <c r="AY142" s="185" t="s">
        <v>159</v>
      </c>
    </row>
    <row r="143" spans="1:65" s="13" customFormat="1">
      <c r="B143" s="183"/>
      <c r="D143" s="184" t="s">
        <v>167</v>
      </c>
      <c r="E143" s="185" t="s">
        <v>1</v>
      </c>
      <c r="F143" s="186" t="s">
        <v>355</v>
      </c>
      <c r="H143" s="185" t="s">
        <v>1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5" t="s">
        <v>167</v>
      </c>
      <c r="AU143" s="185" t="s">
        <v>93</v>
      </c>
      <c r="AV143" s="13" t="s">
        <v>91</v>
      </c>
      <c r="AW143" s="13" t="s">
        <v>38</v>
      </c>
      <c r="AX143" s="13" t="s">
        <v>83</v>
      </c>
      <c r="AY143" s="185" t="s">
        <v>159</v>
      </c>
    </row>
    <row r="144" spans="1:65" s="14" customFormat="1">
      <c r="B144" s="191"/>
      <c r="D144" s="184" t="s">
        <v>167</v>
      </c>
      <c r="E144" s="192" t="s">
        <v>1</v>
      </c>
      <c r="F144" s="193" t="s">
        <v>370</v>
      </c>
      <c r="H144" s="194">
        <v>24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167</v>
      </c>
      <c r="AU144" s="192" t="s">
        <v>93</v>
      </c>
      <c r="AV144" s="14" t="s">
        <v>93</v>
      </c>
      <c r="AW144" s="14" t="s">
        <v>38</v>
      </c>
      <c r="AX144" s="14" t="s">
        <v>83</v>
      </c>
      <c r="AY144" s="192" t="s">
        <v>159</v>
      </c>
    </row>
    <row r="145" spans="1:65" s="14" customFormat="1">
      <c r="B145" s="191"/>
      <c r="D145" s="184" t="s">
        <v>167</v>
      </c>
      <c r="E145" s="192" t="s">
        <v>1</v>
      </c>
      <c r="F145" s="193" t="s">
        <v>371</v>
      </c>
      <c r="H145" s="194">
        <v>2</v>
      </c>
      <c r="I145" s="195"/>
      <c r="L145" s="191"/>
      <c r="M145" s="196"/>
      <c r="N145" s="197"/>
      <c r="O145" s="197"/>
      <c r="P145" s="197"/>
      <c r="Q145" s="197"/>
      <c r="R145" s="197"/>
      <c r="S145" s="197"/>
      <c r="T145" s="198"/>
      <c r="AT145" s="192" t="s">
        <v>167</v>
      </c>
      <c r="AU145" s="192" t="s">
        <v>93</v>
      </c>
      <c r="AV145" s="14" t="s">
        <v>93</v>
      </c>
      <c r="AW145" s="14" t="s">
        <v>38</v>
      </c>
      <c r="AX145" s="14" t="s">
        <v>83</v>
      </c>
      <c r="AY145" s="192" t="s">
        <v>159</v>
      </c>
    </row>
    <row r="146" spans="1:65" s="15" customFormat="1">
      <c r="B146" s="199"/>
      <c r="D146" s="184" t="s">
        <v>167</v>
      </c>
      <c r="E146" s="200" t="s">
        <v>1</v>
      </c>
      <c r="F146" s="201" t="s">
        <v>172</v>
      </c>
      <c r="H146" s="202">
        <v>26</v>
      </c>
      <c r="I146" s="203"/>
      <c r="L146" s="199"/>
      <c r="M146" s="204"/>
      <c r="N146" s="205"/>
      <c r="O146" s="205"/>
      <c r="P146" s="205"/>
      <c r="Q146" s="205"/>
      <c r="R146" s="205"/>
      <c r="S146" s="205"/>
      <c r="T146" s="206"/>
      <c r="AT146" s="200" t="s">
        <v>167</v>
      </c>
      <c r="AU146" s="200" t="s">
        <v>93</v>
      </c>
      <c r="AV146" s="15" t="s">
        <v>165</v>
      </c>
      <c r="AW146" s="15" t="s">
        <v>38</v>
      </c>
      <c r="AX146" s="15" t="s">
        <v>91</v>
      </c>
      <c r="AY146" s="200" t="s">
        <v>159</v>
      </c>
    </row>
    <row r="147" spans="1:65" s="2" customFormat="1" ht="14.4" customHeight="1">
      <c r="A147" s="34"/>
      <c r="B147" s="168"/>
      <c r="C147" s="169" t="s">
        <v>190</v>
      </c>
      <c r="D147" s="169" t="s">
        <v>161</v>
      </c>
      <c r="E147" s="170" t="s">
        <v>372</v>
      </c>
      <c r="F147" s="171" t="s">
        <v>373</v>
      </c>
      <c r="G147" s="172" t="s">
        <v>238</v>
      </c>
      <c r="H147" s="173">
        <v>228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48</v>
      </c>
      <c r="O147" s="60"/>
      <c r="P147" s="179">
        <f>O147*H147</f>
        <v>0</v>
      </c>
      <c r="Q147" s="179">
        <v>0</v>
      </c>
      <c r="R147" s="179">
        <f>Q147*H147</f>
        <v>0</v>
      </c>
      <c r="S147" s="179">
        <v>0.20499999999999999</v>
      </c>
      <c r="T147" s="180">
        <f>S147*H147</f>
        <v>46.739999999999995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165</v>
      </c>
      <c r="AT147" s="181" t="s">
        <v>161</v>
      </c>
      <c r="AU147" s="181" t="s">
        <v>93</v>
      </c>
      <c r="AY147" s="18" t="s">
        <v>159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91</v>
      </c>
      <c r="BK147" s="182">
        <f>ROUND(I147*H147,2)</f>
        <v>0</v>
      </c>
      <c r="BL147" s="18" t="s">
        <v>165</v>
      </c>
      <c r="BM147" s="181" t="s">
        <v>374</v>
      </c>
    </row>
    <row r="148" spans="1:65" s="2" customFormat="1" ht="30" customHeight="1">
      <c r="A148" s="34"/>
      <c r="B148" s="168"/>
      <c r="C148" s="169" t="s">
        <v>195</v>
      </c>
      <c r="D148" s="169" t="s">
        <v>161</v>
      </c>
      <c r="E148" s="170" t="s">
        <v>375</v>
      </c>
      <c r="F148" s="171" t="s">
        <v>376</v>
      </c>
      <c r="G148" s="172" t="s">
        <v>182</v>
      </c>
      <c r="H148" s="173">
        <v>26.4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48</v>
      </c>
      <c r="O148" s="60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165</v>
      </c>
      <c r="AT148" s="181" t="s">
        <v>161</v>
      </c>
      <c r="AU148" s="181" t="s">
        <v>93</v>
      </c>
      <c r="AY148" s="18" t="s">
        <v>159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91</v>
      </c>
      <c r="BK148" s="182">
        <f>ROUND(I148*H148,2)</f>
        <v>0</v>
      </c>
      <c r="BL148" s="18" t="s">
        <v>165</v>
      </c>
      <c r="BM148" s="181" t="s">
        <v>377</v>
      </c>
    </row>
    <row r="149" spans="1:65" s="14" customFormat="1">
      <c r="B149" s="191"/>
      <c r="D149" s="184" t="s">
        <v>167</v>
      </c>
      <c r="E149" s="192" t="s">
        <v>1</v>
      </c>
      <c r="F149" s="193" t="s">
        <v>378</v>
      </c>
      <c r="H149" s="194">
        <v>26.4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167</v>
      </c>
      <c r="AU149" s="192" t="s">
        <v>93</v>
      </c>
      <c r="AV149" s="14" t="s">
        <v>93</v>
      </c>
      <c r="AW149" s="14" t="s">
        <v>38</v>
      </c>
      <c r="AX149" s="14" t="s">
        <v>91</v>
      </c>
      <c r="AY149" s="192" t="s">
        <v>159</v>
      </c>
    </row>
    <row r="150" spans="1:65" s="2" customFormat="1" ht="19.8" customHeight="1">
      <c r="A150" s="34"/>
      <c r="B150" s="168"/>
      <c r="C150" s="169" t="s">
        <v>200</v>
      </c>
      <c r="D150" s="169" t="s">
        <v>161</v>
      </c>
      <c r="E150" s="170" t="s">
        <v>379</v>
      </c>
      <c r="F150" s="171" t="s">
        <v>380</v>
      </c>
      <c r="G150" s="172" t="s">
        <v>182</v>
      </c>
      <c r="H150" s="173">
        <v>20.88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48</v>
      </c>
      <c r="O150" s="60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165</v>
      </c>
      <c r="AT150" s="181" t="s">
        <v>161</v>
      </c>
      <c r="AU150" s="181" t="s">
        <v>93</v>
      </c>
      <c r="AY150" s="18" t="s">
        <v>159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8" t="s">
        <v>91</v>
      </c>
      <c r="BK150" s="182">
        <f>ROUND(I150*H150,2)</f>
        <v>0</v>
      </c>
      <c r="BL150" s="18" t="s">
        <v>165</v>
      </c>
      <c r="BM150" s="181" t="s">
        <v>381</v>
      </c>
    </row>
    <row r="151" spans="1:65" s="14" customFormat="1">
      <c r="B151" s="191"/>
      <c r="D151" s="184" t="s">
        <v>167</v>
      </c>
      <c r="E151" s="192" t="s">
        <v>1</v>
      </c>
      <c r="F151" s="193" t="s">
        <v>382</v>
      </c>
      <c r="H151" s="194">
        <v>20.88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167</v>
      </c>
      <c r="AU151" s="192" t="s">
        <v>93</v>
      </c>
      <c r="AV151" s="14" t="s">
        <v>93</v>
      </c>
      <c r="AW151" s="14" t="s">
        <v>38</v>
      </c>
      <c r="AX151" s="14" t="s">
        <v>91</v>
      </c>
      <c r="AY151" s="192" t="s">
        <v>159</v>
      </c>
    </row>
    <row r="152" spans="1:65" s="2" customFormat="1" ht="30" customHeight="1">
      <c r="A152" s="34"/>
      <c r="B152" s="168"/>
      <c r="C152" s="169" t="s">
        <v>204</v>
      </c>
      <c r="D152" s="169" t="s">
        <v>161</v>
      </c>
      <c r="E152" s="170" t="s">
        <v>383</v>
      </c>
      <c r="F152" s="171" t="s">
        <v>384</v>
      </c>
      <c r="G152" s="172" t="s">
        <v>182</v>
      </c>
      <c r="H152" s="173">
        <v>44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48</v>
      </c>
      <c r="O152" s="60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165</v>
      </c>
      <c r="AT152" s="181" t="s">
        <v>161</v>
      </c>
      <c r="AU152" s="181" t="s">
        <v>93</v>
      </c>
      <c r="AY152" s="18" t="s">
        <v>159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8" t="s">
        <v>91</v>
      </c>
      <c r="BK152" s="182">
        <f>ROUND(I152*H152,2)</f>
        <v>0</v>
      </c>
      <c r="BL152" s="18" t="s">
        <v>165</v>
      </c>
      <c r="BM152" s="181" t="s">
        <v>385</v>
      </c>
    </row>
    <row r="153" spans="1:65" s="13" customFormat="1">
      <c r="B153" s="183"/>
      <c r="D153" s="184" t="s">
        <v>167</v>
      </c>
      <c r="E153" s="185" t="s">
        <v>1</v>
      </c>
      <c r="F153" s="186" t="s">
        <v>354</v>
      </c>
      <c r="H153" s="185" t="s">
        <v>1</v>
      </c>
      <c r="I153" s="187"/>
      <c r="L153" s="183"/>
      <c r="M153" s="188"/>
      <c r="N153" s="189"/>
      <c r="O153" s="189"/>
      <c r="P153" s="189"/>
      <c r="Q153" s="189"/>
      <c r="R153" s="189"/>
      <c r="S153" s="189"/>
      <c r="T153" s="190"/>
      <c r="AT153" s="185" t="s">
        <v>167</v>
      </c>
      <c r="AU153" s="185" t="s">
        <v>93</v>
      </c>
      <c r="AV153" s="13" t="s">
        <v>91</v>
      </c>
      <c r="AW153" s="13" t="s">
        <v>38</v>
      </c>
      <c r="AX153" s="13" t="s">
        <v>83</v>
      </c>
      <c r="AY153" s="185" t="s">
        <v>159</v>
      </c>
    </row>
    <row r="154" spans="1:65" s="13" customFormat="1">
      <c r="B154" s="183"/>
      <c r="D154" s="184" t="s">
        <v>167</v>
      </c>
      <c r="E154" s="185" t="s">
        <v>1</v>
      </c>
      <c r="F154" s="186" t="s">
        <v>386</v>
      </c>
      <c r="H154" s="185" t="s">
        <v>1</v>
      </c>
      <c r="I154" s="187"/>
      <c r="L154" s="183"/>
      <c r="M154" s="188"/>
      <c r="N154" s="189"/>
      <c r="O154" s="189"/>
      <c r="P154" s="189"/>
      <c r="Q154" s="189"/>
      <c r="R154" s="189"/>
      <c r="S154" s="189"/>
      <c r="T154" s="190"/>
      <c r="AT154" s="185" t="s">
        <v>167</v>
      </c>
      <c r="AU154" s="185" t="s">
        <v>93</v>
      </c>
      <c r="AV154" s="13" t="s">
        <v>91</v>
      </c>
      <c r="AW154" s="13" t="s">
        <v>38</v>
      </c>
      <c r="AX154" s="13" t="s">
        <v>83</v>
      </c>
      <c r="AY154" s="185" t="s">
        <v>159</v>
      </c>
    </row>
    <row r="155" spans="1:65" s="13" customFormat="1">
      <c r="B155" s="183"/>
      <c r="D155" s="184" t="s">
        <v>167</v>
      </c>
      <c r="E155" s="185" t="s">
        <v>1</v>
      </c>
      <c r="F155" s="186" t="s">
        <v>387</v>
      </c>
      <c r="H155" s="185" t="s">
        <v>1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5" t="s">
        <v>167</v>
      </c>
      <c r="AU155" s="185" t="s">
        <v>93</v>
      </c>
      <c r="AV155" s="13" t="s">
        <v>91</v>
      </c>
      <c r="AW155" s="13" t="s">
        <v>38</v>
      </c>
      <c r="AX155" s="13" t="s">
        <v>83</v>
      </c>
      <c r="AY155" s="185" t="s">
        <v>159</v>
      </c>
    </row>
    <row r="156" spans="1:65" s="14" customFormat="1">
      <c r="B156" s="191"/>
      <c r="D156" s="184" t="s">
        <v>167</v>
      </c>
      <c r="E156" s="192" t="s">
        <v>1</v>
      </c>
      <c r="F156" s="193" t="s">
        <v>388</v>
      </c>
      <c r="H156" s="194">
        <v>88</v>
      </c>
      <c r="I156" s="195"/>
      <c r="L156" s="191"/>
      <c r="M156" s="196"/>
      <c r="N156" s="197"/>
      <c r="O156" s="197"/>
      <c r="P156" s="197"/>
      <c r="Q156" s="197"/>
      <c r="R156" s="197"/>
      <c r="S156" s="197"/>
      <c r="T156" s="198"/>
      <c r="AT156" s="192" t="s">
        <v>167</v>
      </c>
      <c r="AU156" s="192" t="s">
        <v>93</v>
      </c>
      <c r="AV156" s="14" t="s">
        <v>93</v>
      </c>
      <c r="AW156" s="14" t="s">
        <v>38</v>
      </c>
      <c r="AX156" s="14" t="s">
        <v>83</v>
      </c>
      <c r="AY156" s="192" t="s">
        <v>159</v>
      </c>
    </row>
    <row r="157" spans="1:65" s="14" customFormat="1">
      <c r="B157" s="191"/>
      <c r="D157" s="184" t="s">
        <v>167</v>
      </c>
      <c r="E157" s="192" t="s">
        <v>1</v>
      </c>
      <c r="F157" s="193" t="s">
        <v>389</v>
      </c>
      <c r="H157" s="194">
        <v>44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167</v>
      </c>
      <c r="AU157" s="192" t="s">
        <v>93</v>
      </c>
      <c r="AV157" s="14" t="s">
        <v>93</v>
      </c>
      <c r="AW157" s="14" t="s">
        <v>38</v>
      </c>
      <c r="AX157" s="14" t="s">
        <v>91</v>
      </c>
      <c r="AY157" s="192" t="s">
        <v>159</v>
      </c>
    </row>
    <row r="158" spans="1:65" s="2" customFormat="1" ht="19.8" customHeight="1">
      <c r="A158" s="34"/>
      <c r="B158" s="168"/>
      <c r="C158" s="169" t="s">
        <v>208</v>
      </c>
      <c r="D158" s="169" t="s">
        <v>161</v>
      </c>
      <c r="E158" s="170" t="s">
        <v>390</v>
      </c>
      <c r="F158" s="171" t="s">
        <v>391</v>
      </c>
      <c r="G158" s="172" t="s">
        <v>182</v>
      </c>
      <c r="H158" s="173">
        <v>10.44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48</v>
      </c>
      <c r="O158" s="60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165</v>
      </c>
      <c r="AT158" s="181" t="s">
        <v>161</v>
      </c>
      <c r="AU158" s="181" t="s">
        <v>93</v>
      </c>
      <c r="AY158" s="18" t="s">
        <v>159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91</v>
      </c>
      <c r="BK158" s="182">
        <f>ROUND(I158*H158,2)</f>
        <v>0</v>
      </c>
      <c r="BL158" s="18" t="s">
        <v>165</v>
      </c>
      <c r="BM158" s="181" t="s">
        <v>392</v>
      </c>
    </row>
    <row r="159" spans="1:65" s="14" customFormat="1">
      <c r="B159" s="191"/>
      <c r="D159" s="184" t="s">
        <v>167</v>
      </c>
      <c r="E159" s="192" t="s">
        <v>1</v>
      </c>
      <c r="F159" s="193" t="s">
        <v>393</v>
      </c>
      <c r="H159" s="194">
        <v>10.44</v>
      </c>
      <c r="I159" s="195"/>
      <c r="L159" s="191"/>
      <c r="M159" s="196"/>
      <c r="N159" s="197"/>
      <c r="O159" s="197"/>
      <c r="P159" s="197"/>
      <c r="Q159" s="197"/>
      <c r="R159" s="197"/>
      <c r="S159" s="197"/>
      <c r="T159" s="198"/>
      <c r="AT159" s="192" t="s">
        <v>167</v>
      </c>
      <c r="AU159" s="192" t="s">
        <v>93</v>
      </c>
      <c r="AV159" s="14" t="s">
        <v>93</v>
      </c>
      <c r="AW159" s="14" t="s">
        <v>38</v>
      </c>
      <c r="AX159" s="14" t="s">
        <v>91</v>
      </c>
      <c r="AY159" s="192" t="s">
        <v>159</v>
      </c>
    </row>
    <row r="160" spans="1:65" s="2" customFormat="1" ht="19.8" customHeight="1">
      <c r="A160" s="34"/>
      <c r="B160" s="168"/>
      <c r="C160" s="169" t="s">
        <v>215</v>
      </c>
      <c r="D160" s="169" t="s">
        <v>161</v>
      </c>
      <c r="E160" s="170" t="s">
        <v>394</v>
      </c>
      <c r="F160" s="171" t="s">
        <v>395</v>
      </c>
      <c r="G160" s="172" t="s">
        <v>182</v>
      </c>
      <c r="H160" s="173">
        <v>22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48</v>
      </c>
      <c r="O160" s="60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165</v>
      </c>
      <c r="AT160" s="181" t="s">
        <v>161</v>
      </c>
      <c r="AU160" s="181" t="s">
        <v>93</v>
      </c>
      <c r="AY160" s="18" t="s">
        <v>159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91</v>
      </c>
      <c r="BK160" s="182">
        <f>ROUND(I160*H160,2)</f>
        <v>0</v>
      </c>
      <c r="BL160" s="18" t="s">
        <v>165</v>
      </c>
      <c r="BM160" s="181" t="s">
        <v>396</v>
      </c>
    </row>
    <row r="161" spans="1:65" s="14" customFormat="1">
      <c r="B161" s="191"/>
      <c r="D161" s="184" t="s">
        <v>167</v>
      </c>
      <c r="E161" s="192" t="s">
        <v>1</v>
      </c>
      <c r="F161" s="193" t="s">
        <v>397</v>
      </c>
      <c r="H161" s="194">
        <v>22</v>
      </c>
      <c r="I161" s="195"/>
      <c r="L161" s="191"/>
      <c r="M161" s="196"/>
      <c r="N161" s="197"/>
      <c r="O161" s="197"/>
      <c r="P161" s="197"/>
      <c r="Q161" s="197"/>
      <c r="R161" s="197"/>
      <c r="S161" s="197"/>
      <c r="T161" s="198"/>
      <c r="AT161" s="192" t="s">
        <v>167</v>
      </c>
      <c r="AU161" s="192" t="s">
        <v>93</v>
      </c>
      <c r="AV161" s="14" t="s">
        <v>93</v>
      </c>
      <c r="AW161" s="14" t="s">
        <v>38</v>
      </c>
      <c r="AX161" s="14" t="s">
        <v>91</v>
      </c>
      <c r="AY161" s="192" t="s">
        <v>159</v>
      </c>
    </row>
    <row r="162" spans="1:65" s="2" customFormat="1" ht="30" customHeight="1">
      <c r="A162" s="34"/>
      <c r="B162" s="168"/>
      <c r="C162" s="169" t="s">
        <v>222</v>
      </c>
      <c r="D162" s="169" t="s">
        <v>161</v>
      </c>
      <c r="E162" s="170" t="s">
        <v>398</v>
      </c>
      <c r="F162" s="171" t="s">
        <v>399</v>
      </c>
      <c r="G162" s="172" t="s">
        <v>182</v>
      </c>
      <c r="H162" s="173">
        <v>44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48</v>
      </c>
      <c r="O162" s="60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165</v>
      </c>
      <c r="AT162" s="181" t="s">
        <v>161</v>
      </c>
      <c r="AU162" s="181" t="s">
        <v>93</v>
      </c>
      <c r="AY162" s="18" t="s">
        <v>159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8" t="s">
        <v>91</v>
      </c>
      <c r="BK162" s="182">
        <f>ROUND(I162*H162,2)</f>
        <v>0</v>
      </c>
      <c r="BL162" s="18" t="s">
        <v>165</v>
      </c>
      <c r="BM162" s="181" t="s">
        <v>400</v>
      </c>
    </row>
    <row r="163" spans="1:65" s="14" customFormat="1">
      <c r="B163" s="191"/>
      <c r="D163" s="184" t="s">
        <v>167</v>
      </c>
      <c r="E163" s="192" t="s">
        <v>1</v>
      </c>
      <c r="F163" s="193" t="s">
        <v>401</v>
      </c>
      <c r="H163" s="194">
        <v>44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167</v>
      </c>
      <c r="AU163" s="192" t="s">
        <v>93</v>
      </c>
      <c r="AV163" s="14" t="s">
        <v>93</v>
      </c>
      <c r="AW163" s="14" t="s">
        <v>38</v>
      </c>
      <c r="AX163" s="14" t="s">
        <v>91</v>
      </c>
      <c r="AY163" s="192" t="s">
        <v>159</v>
      </c>
    </row>
    <row r="164" spans="1:65" s="2" customFormat="1" ht="30" customHeight="1">
      <c r="A164" s="34"/>
      <c r="B164" s="168"/>
      <c r="C164" s="169" t="s">
        <v>226</v>
      </c>
      <c r="D164" s="169" t="s">
        <v>161</v>
      </c>
      <c r="E164" s="170" t="s">
        <v>402</v>
      </c>
      <c r="F164" s="171" t="s">
        <v>403</v>
      </c>
      <c r="G164" s="172" t="s">
        <v>182</v>
      </c>
      <c r="H164" s="173">
        <v>22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48</v>
      </c>
      <c r="O164" s="60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165</v>
      </c>
      <c r="AT164" s="181" t="s">
        <v>161</v>
      </c>
      <c r="AU164" s="181" t="s">
        <v>93</v>
      </c>
      <c r="AY164" s="18" t="s">
        <v>159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8" t="s">
        <v>91</v>
      </c>
      <c r="BK164" s="182">
        <f>ROUND(I164*H164,2)</f>
        <v>0</v>
      </c>
      <c r="BL164" s="18" t="s">
        <v>165</v>
      </c>
      <c r="BM164" s="181" t="s">
        <v>404</v>
      </c>
    </row>
    <row r="165" spans="1:65" s="2" customFormat="1" ht="19.8" customHeight="1">
      <c r="A165" s="34"/>
      <c r="B165" s="168"/>
      <c r="C165" s="169" t="s">
        <v>230</v>
      </c>
      <c r="D165" s="169" t="s">
        <v>161</v>
      </c>
      <c r="E165" s="170" t="s">
        <v>405</v>
      </c>
      <c r="F165" s="171" t="s">
        <v>406</v>
      </c>
      <c r="G165" s="172" t="s">
        <v>182</v>
      </c>
      <c r="H165" s="173">
        <v>3.66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48</v>
      </c>
      <c r="O165" s="6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165</v>
      </c>
      <c r="AT165" s="181" t="s">
        <v>161</v>
      </c>
      <c r="AU165" s="181" t="s">
        <v>93</v>
      </c>
      <c r="AY165" s="18" t="s">
        <v>159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91</v>
      </c>
      <c r="BK165" s="182">
        <f>ROUND(I165*H165,2)</f>
        <v>0</v>
      </c>
      <c r="BL165" s="18" t="s">
        <v>165</v>
      </c>
      <c r="BM165" s="181" t="s">
        <v>407</v>
      </c>
    </row>
    <row r="166" spans="1:65" s="13" customFormat="1" ht="20.399999999999999">
      <c r="B166" s="183"/>
      <c r="D166" s="184" t="s">
        <v>167</v>
      </c>
      <c r="E166" s="185" t="s">
        <v>1</v>
      </c>
      <c r="F166" s="186" t="s">
        <v>408</v>
      </c>
      <c r="H166" s="185" t="s">
        <v>1</v>
      </c>
      <c r="I166" s="187"/>
      <c r="L166" s="183"/>
      <c r="M166" s="188"/>
      <c r="N166" s="189"/>
      <c r="O166" s="189"/>
      <c r="P166" s="189"/>
      <c r="Q166" s="189"/>
      <c r="R166" s="189"/>
      <c r="S166" s="189"/>
      <c r="T166" s="190"/>
      <c r="AT166" s="185" t="s">
        <v>167</v>
      </c>
      <c r="AU166" s="185" t="s">
        <v>93</v>
      </c>
      <c r="AV166" s="13" t="s">
        <v>91</v>
      </c>
      <c r="AW166" s="13" t="s">
        <v>38</v>
      </c>
      <c r="AX166" s="13" t="s">
        <v>83</v>
      </c>
      <c r="AY166" s="185" t="s">
        <v>159</v>
      </c>
    </row>
    <row r="167" spans="1:65" s="14" customFormat="1">
      <c r="B167" s="191"/>
      <c r="D167" s="184" t="s">
        <v>167</v>
      </c>
      <c r="E167" s="192" t="s">
        <v>1</v>
      </c>
      <c r="F167" s="193" t="s">
        <v>409</v>
      </c>
      <c r="H167" s="194">
        <v>3.66</v>
      </c>
      <c r="I167" s="195"/>
      <c r="L167" s="191"/>
      <c r="M167" s="196"/>
      <c r="N167" s="197"/>
      <c r="O167" s="197"/>
      <c r="P167" s="197"/>
      <c r="Q167" s="197"/>
      <c r="R167" s="197"/>
      <c r="S167" s="197"/>
      <c r="T167" s="198"/>
      <c r="AT167" s="192" t="s">
        <v>167</v>
      </c>
      <c r="AU167" s="192" t="s">
        <v>93</v>
      </c>
      <c r="AV167" s="14" t="s">
        <v>93</v>
      </c>
      <c r="AW167" s="14" t="s">
        <v>38</v>
      </c>
      <c r="AX167" s="14" t="s">
        <v>91</v>
      </c>
      <c r="AY167" s="192" t="s">
        <v>159</v>
      </c>
    </row>
    <row r="168" spans="1:65" s="2" customFormat="1" ht="19.8" customHeight="1">
      <c r="A168" s="34"/>
      <c r="B168" s="168"/>
      <c r="C168" s="169" t="s">
        <v>8</v>
      </c>
      <c r="D168" s="169" t="s">
        <v>161</v>
      </c>
      <c r="E168" s="170" t="s">
        <v>186</v>
      </c>
      <c r="F168" s="171" t="s">
        <v>187</v>
      </c>
      <c r="G168" s="172" t="s">
        <v>182</v>
      </c>
      <c r="H168" s="173">
        <v>20.88</v>
      </c>
      <c r="I168" s="174"/>
      <c r="J168" s="175">
        <f>ROUND(I168*H168,2)</f>
        <v>0</v>
      </c>
      <c r="K168" s="176"/>
      <c r="L168" s="35"/>
      <c r="M168" s="177" t="s">
        <v>1</v>
      </c>
      <c r="N168" s="178" t="s">
        <v>48</v>
      </c>
      <c r="O168" s="60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165</v>
      </c>
      <c r="AT168" s="181" t="s">
        <v>161</v>
      </c>
      <c r="AU168" s="181" t="s">
        <v>93</v>
      </c>
      <c r="AY168" s="18" t="s">
        <v>159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91</v>
      </c>
      <c r="BK168" s="182">
        <f>ROUND(I168*H168,2)</f>
        <v>0</v>
      </c>
      <c r="BL168" s="18" t="s">
        <v>165</v>
      </c>
      <c r="BM168" s="181" t="s">
        <v>410</v>
      </c>
    </row>
    <row r="169" spans="1:65" s="2" customFormat="1" ht="30" customHeight="1">
      <c r="A169" s="34"/>
      <c r="B169" s="168"/>
      <c r="C169" s="169" t="s">
        <v>247</v>
      </c>
      <c r="D169" s="169" t="s">
        <v>161</v>
      </c>
      <c r="E169" s="170" t="s">
        <v>411</v>
      </c>
      <c r="F169" s="171" t="s">
        <v>412</v>
      </c>
      <c r="G169" s="172" t="s">
        <v>182</v>
      </c>
      <c r="H169" s="173">
        <v>88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48</v>
      </c>
      <c r="O169" s="60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165</v>
      </c>
      <c r="AT169" s="181" t="s">
        <v>161</v>
      </c>
      <c r="AU169" s="181" t="s">
        <v>93</v>
      </c>
      <c r="AY169" s="18" t="s">
        <v>159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8" t="s">
        <v>91</v>
      </c>
      <c r="BK169" s="182">
        <f>ROUND(I169*H169,2)</f>
        <v>0</v>
      </c>
      <c r="BL169" s="18" t="s">
        <v>165</v>
      </c>
      <c r="BM169" s="181" t="s">
        <v>413</v>
      </c>
    </row>
    <row r="170" spans="1:65" s="2" customFormat="1" ht="14.4" customHeight="1">
      <c r="A170" s="34"/>
      <c r="B170" s="168"/>
      <c r="C170" s="169" t="s">
        <v>252</v>
      </c>
      <c r="D170" s="169" t="s">
        <v>161</v>
      </c>
      <c r="E170" s="170" t="s">
        <v>414</v>
      </c>
      <c r="F170" s="171" t="s">
        <v>415</v>
      </c>
      <c r="G170" s="172" t="s">
        <v>182</v>
      </c>
      <c r="H170" s="173">
        <v>20.88</v>
      </c>
      <c r="I170" s="174"/>
      <c r="J170" s="175">
        <f>ROUND(I170*H170,2)</f>
        <v>0</v>
      </c>
      <c r="K170" s="176"/>
      <c r="L170" s="35"/>
      <c r="M170" s="177" t="s">
        <v>1</v>
      </c>
      <c r="N170" s="178" t="s">
        <v>48</v>
      </c>
      <c r="O170" s="60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165</v>
      </c>
      <c r="AT170" s="181" t="s">
        <v>161</v>
      </c>
      <c r="AU170" s="181" t="s">
        <v>93</v>
      </c>
      <c r="AY170" s="18" t="s">
        <v>159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8" t="s">
        <v>91</v>
      </c>
      <c r="BK170" s="182">
        <f>ROUND(I170*H170,2)</f>
        <v>0</v>
      </c>
      <c r="BL170" s="18" t="s">
        <v>165</v>
      </c>
      <c r="BM170" s="181" t="s">
        <v>416</v>
      </c>
    </row>
    <row r="171" spans="1:65" s="2" customFormat="1" ht="14.4" customHeight="1">
      <c r="A171" s="34"/>
      <c r="B171" s="168"/>
      <c r="C171" s="169" t="s">
        <v>257</v>
      </c>
      <c r="D171" s="169" t="s">
        <v>161</v>
      </c>
      <c r="E171" s="170" t="s">
        <v>417</v>
      </c>
      <c r="F171" s="171" t="s">
        <v>418</v>
      </c>
      <c r="G171" s="172" t="s">
        <v>182</v>
      </c>
      <c r="H171" s="173">
        <v>88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48</v>
      </c>
      <c r="O171" s="60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165</v>
      </c>
      <c r="AT171" s="181" t="s">
        <v>161</v>
      </c>
      <c r="AU171" s="181" t="s">
        <v>93</v>
      </c>
      <c r="AY171" s="18" t="s">
        <v>159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8" t="s">
        <v>91</v>
      </c>
      <c r="BK171" s="182">
        <f>ROUND(I171*H171,2)</f>
        <v>0</v>
      </c>
      <c r="BL171" s="18" t="s">
        <v>165</v>
      </c>
      <c r="BM171" s="181" t="s">
        <v>419</v>
      </c>
    </row>
    <row r="172" spans="1:65" s="2" customFormat="1" ht="19.8" customHeight="1">
      <c r="A172" s="34"/>
      <c r="B172" s="168"/>
      <c r="C172" s="169" t="s">
        <v>270</v>
      </c>
      <c r="D172" s="169" t="s">
        <v>161</v>
      </c>
      <c r="E172" s="170" t="s">
        <v>420</v>
      </c>
      <c r="F172" s="171" t="s">
        <v>421</v>
      </c>
      <c r="G172" s="172" t="s">
        <v>308</v>
      </c>
      <c r="H172" s="173">
        <v>37.584000000000003</v>
      </c>
      <c r="I172" s="174"/>
      <c r="J172" s="175">
        <f>ROUND(I172*H172,2)</f>
        <v>0</v>
      </c>
      <c r="K172" s="176"/>
      <c r="L172" s="35"/>
      <c r="M172" s="177" t="s">
        <v>1</v>
      </c>
      <c r="N172" s="178" t="s">
        <v>48</v>
      </c>
      <c r="O172" s="60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165</v>
      </c>
      <c r="AT172" s="181" t="s">
        <v>161</v>
      </c>
      <c r="AU172" s="181" t="s">
        <v>93</v>
      </c>
      <c r="AY172" s="18" t="s">
        <v>159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91</v>
      </c>
      <c r="BK172" s="182">
        <f>ROUND(I172*H172,2)</f>
        <v>0</v>
      </c>
      <c r="BL172" s="18" t="s">
        <v>165</v>
      </c>
      <c r="BM172" s="181" t="s">
        <v>422</v>
      </c>
    </row>
    <row r="173" spans="1:65" s="14" customFormat="1">
      <c r="B173" s="191"/>
      <c r="D173" s="184" t="s">
        <v>167</v>
      </c>
      <c r="F173" s="193" t="s">
        <v>423</v>
      </c>
      <c r="H173" s="194">
        <v>37.584000000000003</v>
      </c>
      <c r="I173" s="195"/>
      <c r="L173" s="191"/>
      <c r="M173" s="196"/>
      <c r="N173" s="197"/>
      <c r="O173" s="197"/>
      <c r="P173" s="197"/>
      <c r="Q173" s="197"/>
      <c r="R173" s="197"/>
      <c r="S173" s="197"/>
      <c r="T173" s="198"/>
      <c r="AT173" s="192" t="s">
        <v>167</v>
      </c>
      <c r="AU173" s="192" t="s">
        <v>93</v>
      </c>
      <c r="AV173" s="14" t="s">
        <v>93</v>
      </c>
      <c r="AW173" s="14" t="s">
        <v>3</v>
      </c>
      <c r="AX173" s="14" t="s">
        <v>91</v>
      </c>
      <c r="AY173" s="192" t="s">
        <v>159</v>
      </c>
    </row>
    <row r="174" spans="1:65" s="2" customFormat="1" ht="30" customHeight="1">
      <c r="A174" s="34"/>
      <c r="B174" s="168"/>
      <c r="C174" s="169" t="s">
        <v>277</v>
      </c>
      <c r="D174" s="169" t="s">
        <v>161</v>
      </c>
      <c r="E174" s="170" t="s">
        <v>424</v>
      </c>
      <c r="F174" s="171" t="s">
        <v>425</v>
      </c>
      <c r="G174" s="172" t="s">
        <v>308</v>
      </c>
      <c r="H174" s="173">
        <v>158.4</v>
      </c>
      <c r="I174" s="174"/>
      <c r="J174" s="175">
        <f>ROUND(I174*H174,2)</f>
        <v>0</v>
      </c>
      <c r="K174" s="176"/>
      <c r="L174" s="35"/>
      <c r="M174" s="177" t="s">
        <v>1</v>
      </c>
      <c r="N174" s="178" t="s">
        <v>48</v>
      </c>
      <c r="O174" s="60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165</v>
      </c>
      <c r="AT174" s="181" t="s">
        <v>161</v>
      </c>
      <c r="AU174" s="181" t="s">
        <v>93</v>
      </c>
      <c r="AY174" s="18" t="s">
        <v>159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8" t="s">
        <v>91</v>
      </c>
      <c r="BK174" s="182">
        <f>ROUND(I174*H174,2)</f>
        <v>0</v>
      </c>
      <c r="BL174" s="18" t="s">
        <v>165</v>
      </c>
      <c r="BM174" s="181" t="s">
        <v>426</v>
      </c>
    </row>
    <row r="175" spans="1:65" s="14" customFormat="1">
      <c r="B175" s="191"/>
      <c r="D175" s="184" t="s">
        <v>167</v>
      </c>
      <c r="F175" s="193" t="s">
        <v>427</v>
      </c>
      <c r="H175" s="194">
        <v>158.4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167</v>
      </c>
      <c r="AU175" s="192" t="s">
        <v>93</v>
      </c>
      <c r="AV175" s="14" t="s">
        <v>93</v>
      </c>
      <c r="AW175" s="14" t="s">
        <v>3</v>
      </c>
      <c r="AX175" s="14" t="s">
        <v>91</v>
      </c>
      <c r="AY175" s="192" t="s">
        <v>159</v>
      </c>
    </row>
    <row r="176" spans="1:65" s="2" customFormat="1" ht="19.8" customHeight="1">
      <c r="A176" s="34"/>
      <c r="B176" s="168"/>
      <c r="C176" s="169" t="s">
        <v>7</v>
      </c>
      <c r="D176" s="169" t="s">
        <v>161</v>
      </c>
      <c r="E176" s="170" t="s">
        <v>428</v>
      </c>
      <c r="F176" s="171" t="s">
        <v>429</v>
      </c>
      <c r="G176" s="172" t="s">
        <v>182</v>
      </c>
      <c r="H176" s="173">
        <v>9</v>
      </c>
      <c r="I176" s="174"/>
      <c r="J176" s="175">
        <f>ROUND(I176*H176,2)</f>
        <v>0</v>
      </c>
      <c r="K176" s="176"/>
      <c r="L176" s="35"/>
      <c r="M176" s="177" t="s">
        <v>1</v>
      </c>
      <c r="N176" s="178" t="s">
        <v>48</v>
      </c>
      <c r="O176" s="60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165</v>
      </c>
      <c r="AT176" s="181" t="s">
        <v>161</v>
      </c>
      <c r="AU176" s="181" t="s">
        <v>93</v>
      </c>
      <c r="AY176" s="18" t="s">
        <v>159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8" t="s">
        <v>91</v>
      </c>
      <c r="BK176" s="182">
        <f>ROUND(I176*H176,2)</f>
        <v>0</v>
      </c>
      <c r="BL176" s="18" t="s">
        <v>165</v>
      </c>
      <c r="BM176" s="181" t="s">
        <v>430</v>
      </c>
    </row>
    <row r="177" spans="1:65" s="14" customFormat="1">
      <c r="B177" s="191"/>
      <c r="D177" s="184" t="s">
        <v>167</v>
      </c>
      <c r="E177" s="192" t="s">
        <v>1</v>
      </c>
      <c r="F177" s="193" t="s">
        <v>431</v>
      </c>
      <c r="H177" s="194">
        <v>9</v>
      </c>
      <c r="I177" s="195"/>
      <c r="L177" s="191"/>
      <c r="M177" s="196"/>
      <c r="N177" s="197"/>
      <c r="O177" s="197"/>
      <c r="P177" s="197"/>
      <c r="Q177" s="197"/>
      <c r="R177" s="197"/>
      <c r="S177" s="197"/>
      <c r="T177" s="198"/>
      <c r="AT177" s="192" t="s">
        <v>167</v>
      </c>
      <c r="AU177" s="192" t="s">
        <v>93</v>
      </c>
      <c r="AV177" s="14" t="s">
        <v>93</v>
      </c>
      <c r="AW177" s="14" t="s">
        <v>38</v>
      </c>
      <c r="AX177" s="14" t="s">
        <v>91</v>
      </c>
      <c r="AY177" s="192" t="s">
        <v>159</v>
      </c>
    </row>
    <row r="178" spans="1:65" s="2" customFormat="1" ht="14.4" customHeight="1">
      <c r="A178" s="34"/>
      <c r="B178" s="168"/>
      <c r="C178" s="207" t="s">
        <v>286</v>
      </c>
      <c r="D178" s="207" t="s">
        <v>209</v>
      </c>
      <c r="E178" s="208" t="s">
        <v>432</v>
      </c>
      <c r="F178" s="209" t="s">
        <v>433</v>
      </c>
      <c r="G178" s="210" t="s">
        <v>308</v>
      </c>
      <c r="H178" s="211">
        <v>18</v>
      </c>
      <c r="I178" s="212"/>
      <c r="J178" s="213">
        <f>ROUND(I178*H178,2)</f>
        <v>0</v>
      </c>
      <c r="K178" s="214"/>
      <c r="L178" s="215"/>
      <c r="M178" s="216" t="s">
        <v>1</v>
      </c>
      <c r="N178" s="217" t="s">
        <v>48</v>
      </c>
      <c r="O178" s="60"/>
      <c r="P178" s="179">
        <f>O178*H178</f>
        <v>0</v>
      </c>
      <c r="Q178" s="179">
        <v>1</v>
      </c>
      <c r="R178" s="179">
        <f>Q178*H178</f>
        <v>18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200</v>
      </c>
      <c r="AT178" s="181" t="s">
        <v>209</v>
      </c>
      <c r="AU178" s="181" t="s">
        <v>93</v>
      </c>
      <c r="AY178" s="18" t="s">
        <v>159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8" t="s">
        <v>91</v>
      </c>
      <c r="BK178" s="182">
        <f>ROUND(I178*H178,2)</f>
        <v>0</v>
      </c>
      <c r="BL178" s="18" t="s">
        <v>165</v>
      </c>
      <c r="BM178" s="181" t="s">
        <v>434</v>
      </c>
    </row>
    <row r="179" spans="1:65" s="14" customFormat="1">
      <c r="B179" s="191"/>
      <c r="D179" s="184" t="s">
        <v>167</v>
      </c>
      <c r="F179" s="193" t="s">
        <v>435</v>
      </c>
      <c r="H179" s="194">
        <v>18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167</v>
      </c>
      <c r="AU179" s="192" t="s">
        <v>93</v>
      </c>
      <c r="AV179" s="14" t="s">
        <v>93</v>
      </c>
      <c r="AW179" s="14" t="s">
        <v>3</v>
      </c>
      <c r="AX179" s="14" t="s">
        <v>91</v>
      </c>
      <c r="AY179" s="192" t="s">
        <v>159</v>
      </c>
    </row>
    <row r="180" spans="1:65" s="2" customFormat="1" ht="19.8" customHeight="1">
      <c r="A180" s="34"/>
      <c r="B180" s="168"/>
      <c r="C180" s="169" t="s">
        <v>292</v>
      </c>
      <c r="D180" s="169" t="s">
        <v>161</v>
      </c>
      <c r="E180" s="170" t="s">
        <v>436</v>
      </c>
      <c r="F180" s="171" t="s">
        <v>437</v>
      </c>
      <c r="G180" s="172" t="s">
        <v>182</v>
      </c>
      <c r="H180" s="173">
        <v>3.66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48</v>
      </c>
      <c r="O180" s="60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165</v>
      </c>
      <c r="AT180" s="181" t="s">
        <v>161</v>
      </c>
      <c r="AU180" s="181" t="s">
        <v>93</v>
      </c>
      <c r="AY180" s="18" t="s">
        <v>159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8" t="s">
        <v>91</v>
      </c>
      <c r="BK180" s="182">
        <f>ROUND(I180*H180,2)</f>
        <v>0</v>
      </c>
      <c r="BL180" s="18" t="s">
        <v>165</v>
      </c>
      <c r="BM180" s="181" t="s">
        <v>438</v>
      </c>
    </row>
    <row r="181" spans="1:65" s="13" customFormat="1">
      <c r="B181" s="183"/>
      <c r="D181" s="184" t="s">
        <v>167</v>
      </c>
      <c r="E181" s="185" t="s">
        <v>1</v>
      </c>
      <c r="F181" s="186" t="s">
        <v>439</v>
      </c>
      <c r="H181" s="185" t="s">
        <v>1</v>
      </c>
      <c r="I181" s="187"/>
      <c r="L181" s="183"/>
      <c r="M181" s="188"/>
      <c r="N181" s="189"/>
      <c r="O181" s="189"/>
      <c r="P181" s="189"/>
      <c r="Q181" s="189"/>
      <c r="R181" s="189"/>
      <c r="S181" s="189"/>
      <c r="T181" s="190"/>
      <c r="AT181" s="185" t="s">
        <v>167</v>
      </c>
      <c r="AU181" s="185" t="s">
        <v>93</v>
      </c>
      <c r="AV181" s="13" t="s">
        <v>91</v>
      </c>
      <c r="AW181" s="13" t="s">
        <v>38</v>
      </c>
      <c r="AX181" s="13" t="s">
        <v>83</v>
      </c>
      <c r="AY181" s="185" t="s">
        <v>159</v>
      </c>
    </row>
    <row r="182" spans="1:65" s="14" customFormat="1">
      <c r="B182" s="191"/>
      <c r="D182" s="184" t="s">
        <v>167</v>
      </c>
      <c r="E182" s="192" t="s">
        <v>1</v>
      </c>
      <c r="F182" s="193" t="s">
        <v>409</v>
      </c>
      <c r="H182" s="194">
        <v>3.66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167</v>
      </c>
      <c r="AU182" s="192" t="s">
        <v>93</v>
      </c>
      <c r="AV182" s="14" t="s">
        <v>93</v>
      </c>
      <c r="AW182" s="14" t="s">
        <v>38</v>
      </c>
      <c r="AX182" s="14" t="s">
        <v>91</v>
      </c>
      <c r="AY182" s="192" t="s">
        <v>159</v>
      </c>
    </row>
    <row r="183" spans="1:65" s="2" customFormat="1" ht="19.8" customHeight="1">
      <c r="A183" s="34"/>
      <c r="B183" s="168"/>
      <c r="C183" s="169" t="s">
        <v>298</v>
      </c>
      <c r="D183" s="169" t="s">
        <v>161</v>
      </c>
      <c r="E183" s="170" t="s">
        <v>440</v>
      </c>
      <c r="F183" s="171" t="s">
        <v>441</v>
      </c>
      <c r="G183" s="172" t="s">
        <v>182</v>
      </c>
      <c r="H183" s="173">
        <v>2.4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48</v>
      </c>
      <c r="O183" s="60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165</v>
      </c>
      <c r="AT183" s="181" t="s">
        <v>161</v>
      </c>
      <c r="AU183" s="181" t="s">
        <v>93</v>
      </c>
      <c r="AY183" s="18" t="s">
        <v>159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91</v>
      </c>
      <c r="BK183" s="182">
        <f>ROUND(I183*H183,2)</f>
        <v>0</v>
      </c>
      <c r="BL183" s="18" t="s">
        <v>165</v>
      </c>
      <c r="BM183" s="181" t="s">
        <v>442</v>
      </c>
    </row>
    <row r="184" spans="1:65" s="2" customFormat="1" ht="14.4" customHeight="1">
      <c r="A184" s="34"/>
      <c r="B184" s="168"/>
      <c r="C184" s="169" t="s">
        <v>305</v>
      </c>
      <c r="D184" s="169" t="s">
        <v>161</v>
      </c>
      <c r="E184" s="170" t="s">
        <v>196</v>
      </c>
      <c r="F184" s="171" t="s">
        <v>197</v>
      </c>
      <c r="G184" s="172" t="s">
        <v>164</v>
      </c>
      <c r="H184" s="173">
        <v>352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48</v>
      </c>
      <c r="O184" s="60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165</v>
      </c>
      <c r="AT184" s="181" t="s">
        <v>161</v>
      </c>
      <c r="AU184" s="181" t="s">
        <v>93</v>
      </c>
      <c r="AY184" s="18" t="s">
        <v>159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91</v>
      </c>
      <c r="BK184" s="182">
        <f>ROUND(I184*H184,2)</f>
        <v>0</v>
      </c>
      <c r="BL184" s="18" t="s">
        <v>165</v>
      </c>
      <c r="BM184" s="181" t="s">
        <v>443</v>
      </c>
    </row>
    <row r="185" spans="1:65" s="2" customFormat="1" ht="19.8" customHeight="1">
      <c r="A185" s="34"/>
      <c r="B185" s="168"/>
      <c r="C185" s="169" t="s">
        <v>310</v>
      </c>
      <c r="D185" s="169" t="s">
        <v>161</v>
      </c>
      <c r="E185" s="170" t="s">
        <v>201</v>
      </c>
      <c r="F185" s="171" t="s">
        <v>202</v>
      </c>
      <c r="G185" s="172" t="s">
        <v>164</v>
      </c>
      <c r="H185" s="173">
        <v>87</v>
      </c>
      <c r="I185" s="174"/>
      <c r="J185" s="175">
        <f>ROUND(I185*H185,2)</f>
        <v>0</v>
      </c>
      <c r="K185" s="176"/>
      <c r="L185" s="35"/>
      <c r="M185" s="177" t="s">
        <v>1</v>
      </c>
      <c r="N185" s="178" t="s">
        <v>48</v>
      </c>
      <c r="O185" s="60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165</v>
      </c>
      <c r="AT185" s="181" t="s">
        <v>161</v>
      </c>
      <c r="AU185" s="181" t="s">
        <v>93</v>
      </c>
      <c r="AY185" s="18" t="s">
        <v>159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8" t="s">
        <v>91</v>
      </c>
      <c r="BK185" s="182">
        <f>ROUND(I185*H185,2)</f>
        <v>0</v>
      </c>
      <c r="BL185" s="18" t="s">
        <v>165</v>
      </c>
      <c r="BM185" s="181" t="s">
        <v>444</v>
      </c>
    </row>
    <row r="186" spans="1:65" s="13" customFormat="1">
      <c r="B186" s="183"/>
      <c r="D186" s="184" t="s">
        <v>167</v>
      </c>
      <c r="E186" s="185" t="s">
        <v>1</v>
      </c>
      <c r="F186" s="186" t="s">
        <v>354</v>
      </c>
      <c r="H186" s="185" t="s">
        <v>1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5" t="s">
        <v>167</v>
      </c>
      <c r="AU186" s="185" t="s">
        <v>93</v>
      </c>
      <c r="AV186" s="13" t="s">
        <v>91</v>
      </c>
      <c r="AW186" s="13" t="s">
        <v>38</v>
      </c>
      <c r="AX186" s="13" t="s">
        <v>83</v>
      </c>
      <c r="AY186" s="185" t="s">
        <v>159</v>
      </c>
    </row>
    <row r="187" spans="1:65" s="13" customFormat="1">
      <c r="B187" s="183"/>
      <c r="D187" s="184" t="s">
        <v>167</v>
      </c>
      <c r="E187" s="185" t="s">
        <v>1</v>
      </c>
      <c r="F187" s="186" t="s">
        <v>386</v>
      </c>
      <c r="H187" s="185" t="s">
        <v>1</v>
      </c>
      <c r="I187" s="187"/>
      <c r="L187" s="183"/>
      <c r="M187" s="188"/>
      <c r="N187" s="189"/>
      <c r="O187" s="189"/>
      <c r="P187" s="189"/>
      <c r="Q187" s="189"/>
      <c r="R187" s="189"/>
      <c r="S187" s="189"/>
      <c r="T187" s="190"/>
      <c r="AT187" s="185" t="s">
        <v>167</v>
      </c>
      <c r="AU187" s="185" t="s">
        <v>93</v>
      </c>
      <c r="AV187" s="13" t="s">
        <v>91</v>
      </c>
      <c r="AW187" s="13" t="s">
        <v>38</v>
      </c>
      <c r="AX187" s="13" t="s">
        <v>83</v>
      </c>
      <c r="AY187" s="185" t="s">
        <v>159</v>
      </c>
    </row>
    <row r="188" spans="1:65" s="14" customFormat="1">
      <c r="B188" s="191"/>
      <c r="D188" s="184" t="s">
        <v>167</v>
      </c>
      <c r="E188" s="192" t="s">
        <v>1</v>
      </c>
      <c r="F188" s="193" t="s">
        <v>445</v>
      </c>
      <c r="H188" s="194">
        <v>87</v>
      </c>
      <c r="I188" s="195"/>
      <c r="L188" s="191"/>
      <c r="M188" s="196"/>
      <c r="N188" s="197"/>
      <c r="O188" s="197"/>
      <c r="P188" s="197"/>
      <c r="Q188" s="197"/>
      <c r="R188" s="197"/>
      <c r="S188" s="197"/>
      <c r="T188" s="198"/>
      <c r="AT188" s="192" t="s">
        <v>167</v>
      </c>
      <c r="AU188" s="192" t="s">
        <v>93</v>
      </c>
      <c r="AV188" s="14" t="s">
        <v>93</v>
      </c>
      <c r="AW188" s="14" t="s">
        <v>38</v>
      </c>
      <c r="AX188" s="14" t="s">
        <v>91</v>
      </c>
      <c r="AY188" s="192" t="s">
        <v>159</v>
      </c>
    </row>
    <row r="189" spans="1:65" s="2" customFormat="1" ht="14.4" customHeight="1">
      <c r="A189" s="34"/>
      <c r="B189" s="168"/>
      <c r="C189" s="207" t="s">
        <v>315</v>
      </c>
      <c r="D189" s="207" t="s">
        <v>209</v>
      </c>
      <c r="E189" s="208" t="s">
        <v>446</v>
      </c>
      <c r="F189" s="209" t="s">
        <v>447</v>
      </c>
      <c r="G189" s="210" t="s">
        <v>308</v>
      </c>
      <c r="H189" s="211">
        <v>15.66</v>
      </c>
      <c r="I189" s="212"/>
      <c r="J189" s="213">
        <f>ROUND(I189*H189,2)</f>
        <v>0</v>
      </c>
      <c r="K189" s="214"/>
      <c r="L189" s="215"/>
      <c r="M189" s="216" t="s">
        <v>1</v>
      </c>
      <c r="N189" s="217" t="s">
        <v>48</v>
      </c>
      <c r="O189" s="60"/>
      <c r="P189" s="179">
        <f>O189*H189</f>
        <v>0</v>
      </c>
      <c r="Q189" s="179">
        <v>1</v>
      </c>
      <c r="R189" s="179">
        <f>Q189*H189</f>
        <v>15.66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200</v>
      </c>
      <c r="AT189" s="181" t="s">
        <v>209</v>
      </c>
      <c r="AU189" s="181" t="s">
        <v>93</v>
      </c>
      <c r="AY189" s="18" t="s">
        <v>159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8" t="s">
        <v>91</v>
      </c>
      <c r="BK189" s="182">
        <f>ROUND(I189*H189,2)</f>
        <v>0</v>
      </c>
      <c r="BL189" s="18" t="s">
        <v>165</v>
      </c>
      <c r="BM189" s="181" t="s">
        <v>448</v>
      </c>
    </row>
    <row r="190" spans="1:65" s="14" customFormat="1">
      <c r="B190" s="191"/>
      <c r="D190" s="184" t="s">
        <v>167</v>
      </c>
      <c r="E190" s="192" t="s">
        <v>1</v>
      </c>
      <c r="F190" s="193" t="s">
        <v>449</v>
      </c>
      <c r="H190" s="194">
        <v>8.6999999999999993</v>
      </c>
      <c r="I190" s="195"/>
      <c r="L190" s="191"/>
      <c r="M190" s="196"/>
      <c r="N190" s="197"/>
      <c r="O190" s="197"/>
      <c r="P190" s="197"/>
      <c r="Q190" s="197"/>
      <c r="R190" s="197"/>
      <c r="S190" s="197"/>
      <c r="T190" s="198"/>
      <c r="AT190" s="192" t="s">
        <v>167</v>
      </c>
      <c r="AU190" s="192" t="s">
        <v>93</v>
      </c>
      <c r="AV190" s="14" t="s">
        <v>93</v>
      </c>
      <c r="AW190" s="14" t="s">
        <v>38</v>
      </c>
      <c r="AX190" s="14" t="s">
        <v>91</v>
      </c>
      <c r="AY190" s="192" t="s">
        <v>159</v>
      </c>
    </row>
    <row r="191" spans="1:65" s="14" customFormat="1">
      <c r="B191" s="191"/>
      <c r="D191" s="184" t="s">
        <v>167</v>
      </c>
      <c r="F191" s="193" t="s">
        <v>450</v>
      </c>
      <c r="H191" s="194">
        <v>15.66</v>
      </c>
      <c r="I191" s="195"/>
      <c r="L191" s="191"/>
      <c r="M191" s="196"/>
      <c r="N191" s="197"/>
      <c r="O191" s="197"/>
      <c r="P191" s="197"/>
      <c r="Q191" s="197"/>
      <c r="R191" s="197"/>
      <c r="S191" s="197"/>
      <c r="T191" s="198"/>
      <c r="AT191" s="192" t="s">
        <v>167</v>
      </c>
      <c r="AU191" s="192" t="s">
        <v>93</v>
      </c>
      <c r="AV191" s="14" t="s">
        <v>93</v>
      </c>
      <c r="AW191" s="14" t="s">
        <v>3</v>
      </c>
      <c r="AX191" s="14" t="s">
        <v>91</v>
      </c>
      <c r="AY191" s="192" t="s">
        <v>159</v>
      </c>
    </row>
    <row r="192" spans="1:65" s="2" customFormat="1" ht="19.8" customHeight="1">
      <c r="A192" s="34"/>
      <c r="B192" s="168"/>
      <c r="C192" s="169" t="s">
        <v>319</v>
      </c>
      <c r="D192" s="169" t="s">
        <v>161</v>
      </c>
      <c r="E192" s="170" t="s">
        <v>205</v>
      </c>
      <c r="F192" s="171" t="s">
        <v>206</v>
      </c>
      <c r="G192" s="172" t="s">
        <v>164</v>
      </c>
      <c r="H192" s="173">
        <v>87</v>
      </c>
      <c r="I192" s="174"/>
      <c r="J192" s="175">
        <f>ROUND(I192*H192,2)</f>
        <v>0</v>
      </c>
      <c r="K192" s="176"/>
      <c r="L192" s="35"/>
      <c r="M192" s="177" t="s">
        <v>1</v>
      </c>
      <c r="N192" s="178" t="s">
        <v>48</v>
      </c>
      <c r="O192" s="60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165</v>
      </c>
      <c r="AT192" s="181" t="s">
        <v>161</v>
      </c>
      <c r="AU192" s="181" t="s">
        <v>93</v>
      </c>
      <c r="AY192" s="18" t="s">
        <v>159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8" t="s">
        <v>91</v>
      </c>
      <c r="BK192" s="182">
        <f>ROUND(I192*H192,2)</f>
        <v>0</v>
      </c>
      <c r="BL192" s="18" t="s">
        <v>165</v>
      </c>
      <c r="BM192" s="181" t="s">
        <v>451</v>
      </c>
    </row>
    <row r="193" spans="1:65" s="2" customFormat="1" ht="14.4" customHeight="1">
      <c r="A193" s="34"/>
      <c r="B193" s="168"/>
      <c r="C193" s="207" t="s">
        <v>323</v>
      </c>
      <c r="D193" s="207" t="s">
        <v>209</v>
      </c>
      <c r="E193" s="208" t="s">
        <v>210</v>
      </c>
      <c r="F193" s="209" t="s">
        <v>211</v>
      </c>
      <c r="G193" s="210" t="s">
        <v>212</v>
      </c>
      <c r="H193" s="211">
        <v>1.3049999999999999</v>
      </c>
      <c r="I193" s="212"/>
      <c r="J193" s="213">
        <f>ROUND(I193*H193,2)</f>
        <v>0</v>
      </c>
      <c r="K193" s="214"/>
      <c r="L193" s="215"/>
      <c r="M193" s="216" t="s">
        <v>1</v>
      </c>
      <c r="N193" s="217" t="s">
        <v>48</v>
      </c>
      <c r="O193" s="60"/>
      <c r="P193" s="179">
        <f>O193*H193</f>
        <v>0</v>
      </c>
      <c r="Q193" s="179">
        <v>1E-3</v>
      </c>
      <c r="R193" s="179">
        <f>Q193*H193</f>
        <v>1.305E-3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200</v>
      </c>
      <c r="AT193" s="181" t="s">
        <v>209</v>
      </c>
      <c r="AU193" s="181" t="s">
        <v>93</v>
      </c>
      <c r="AY193" s="18" t="s">
        <v>159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91</v>
      </c>
      <c r="BK193" s="182">
        <f>ROUND(I193*H193,2)</f>
        <v>0</v>
      </c>
      <c r="BL193" s="18" t="s">
        <v>165</v>
      </c>
      <c r="BM193" s="181" t="s">
        <v>452</v>
      </c>
    </row>
    <row r="194" spans="1:65" s="14" customFormat="1">
      <c r="B194" s="191"/>
      <c r="D194" s="184" t="s">
        <v>167</v>
      </c>
      <c r="F194" s="193" t="s">
        <v>453</v>
      </c>
      <c r="H194" s="194">
        <v>1.3049999999999999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167</v>
      </c>
      <c r="AU194" s="192" t="s">
        <v>93</v>
      </c>
      <c r="AV194" s="14" t="s">
        <v>93</v>
      </c>
      <c r="AW194" s="14" t="s">
        <v>3</v>
      </c>
      <c r="AX194" s="14" t="s">
        <v>91</v>
      </c>
      <c r="AY194" s="192" t="s">
        <v>159</v>
      </c>
    </row>
    <row r="195" spans="1:65" s="2" customFormat="1" ht="14.4" customHeight="1">
      <c r="A195" s="34"/>
      <c r="B195" s="168"/>
      <c r="C195" s="169" t="s">
        <v>329</v>
      </c>
      <c r="D195" s="169" t="s">
        <v>161</v>
      </c>
      <c r="E195" s="170" t="s">
        <v>216</v>
      </c>
      <c r="F195" s="171" t="s">
        <v>217</v>
      </c>
      <c r="G195" s="172" t="s">
        <v>182</v>
      </c>
      <c r="H195" s="173">
        <v>1.74</v>
      </c>
      <c r="I195" s="174"/>
      <c r="J195" s="175">
        <f>ROUND(I195*H195,2)</f>
        <v>0</v>
      </c>
      <c r="K195" s="176"/>
      <c r="L195" s="35"/>
      <c r="M195" s="177" t="s">
        <v>1</v>
      </c>
      <c r="N195" s="178" t="s">
        <v>48</v>
      </c>
      <c r="O195" s="60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165</v>
      </c>
      <c r="AT195" s="181" t="s">
        <v>161</v>
      </c>
      <c r="AU195" s="181" t="s">
        <v>93</v>
      </c>
      <c r="AY195" s="18" t="s">
        <v>159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91</v>
      </c>
      <c r="BK195" s="182">
        <f>ROUND(I195*H195,2)</f>
        <v>0</v>
      </c>
      <c r="BL195" s="18" t="s">
        <v>165</v>
      </c>
      <c r="BM195" s="181" t="s">
        <v>454</v>
      </c>
    </row>
    <row r="196" spans="1:65" s="13" customFormat="1">
      <c r="B196" s="183"/>
      <c r="D196" s="184" t="s">
        <v>167</v>
      </c>
      <c r="E196" s="185" t="s">
        <v>1</v>
      </c>
      <c r="F196" s="186" t="s">
        <v>455</v>
      </c>
      <c r="H196" s="185" t="s">
        <v>1</v>
      </c>
      <c r="I196" s="187"/>
      <c r="L196" s="183"/>
      <c r="M196" s="188"/>
      <c r="N196" s="189"/>
      <c r="O196" s="189"/>
      <c r="P196" s="189"/>
      <c r="Q196" s="189"/>
      <c r="R196" s="189"/>
      <c r="S196" s="189"/>
      <c r="T196" s="190"/>
      <c r="AT196" s="185" t="s">
        <v>167</v>
      </c>
      <c r="AU196" s="185" t="s">
        <v>93</v>
      </c>
      <c r="AV196" s="13" t="s">
        <v>91</v>
      </c>
      <c r="AW196" s="13" t="s">
        <v>38</v>
      </c>
      <c r="AX196" s="13" t="s">
        <v>83</v>
      </c>
      <c r="AY196" s="185" t="s">
        <v>159</v>
      </c>
    </row>
    <row r="197" spans="1:65" s="14" customFormat="1">
      <c r="B197" s="191"/>
      <c r="D197" s="184" t="s">
        <v>167</v>
      </c>
      <c r="E197" s="192" t="s">
        <v>1</v>
      </c>
      <c r="F197" s="193" t="s">
        <v>456</v>
      </c>
      <c r="H197" s="194">
        <v>1.74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167</v>
      </c>
      <c r="AU197" s="192" t="s">
        <v>93</v>
      </c>
      <c r="AV197" s="14" t="s">
        <v>93</v>
      </c>
      <c r="AW197" s="14" t="s">
        <v>38</v>
      </c>
      <c r="AX197" s="14" t="s">
        <v>91</v>
      </c>
      <c r="AY197" s="192" t="s">
        <v>159</v>
      </c>
    </row>
    <row r="198" spans="1:65" s="2" customFormat="1" ht="14.4" customHeight="1">
      <c r="A198" s="34"/>
      <c r="B198" s="168"/>
      <c r="C198" s="207" t="s">
        <v>336</v>
      </c>
      <c r="D198" s="207" t="s">
        <v>209</v>
      </c>
      <c r="E198" s="208" t="s">
        <v>223</v>
      </c>
      <c r="F198" s="209" t="s">
        <v>224</v>
      </c>
      <c r="G198" s="210" t="s">
        <v>182</v>
      </c>
      <c r="H198" s="211">
        <v>1.74</v>
      </c>
      <c r="I198" s="212"/>
      <c r="J198" s="213">
        <f>ROUND(I198*H198,2)</f>
        <v>0</v>
      </c>
      <c r="K198" s="214"/>
      <c r="L198" s="215"/>
      <c r="M198" s="216" t="s">
        <v>1</v>
      </c>
      <c r="N198" s="217" t="s">
        <v>48</v>
      </c>
      <c r="O198" s="60"/>
      <c r="P198" s="179">
        <f>O198*H198</f>
        <v>0</v>
      </c>
      <c r="Q198" s="179">
        <v>1</v>
      </c>
      <c r="R198" s="179">
        <f>Q198*H198</f>
        <v>1.74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200</v>
      </c>
      <c r="AT198" s="181" t="s">
        <v>209</v>
      </c>
      <c r="AU198" s="181" t="s">
        <v>93</v>
      </c>
      <c r="AY198" s="18" t="s">
        <v>159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91</v>
      </c>
      <c r="BK198" s="182">
        <f>ROUND(I198*H198,2)</f>
        <v>0</v>
      </c>
      <c r="BL198" s="18" t="s">
        <v>165</v>
      </c>
      <c r="BM198" s="181" t="s">
        <v>457</v>
      </c>
    </row>
    <row r="199" spans="1:65" s="13" customFormat="1">
      <c r="B199" s="183"/>
      <c r="D199" s="184" t="s">
        <v>167</v>
      </c>
      <c r="E199" s="185" t="s">
        <v>1</v>
      </c>
      <c r="F199" s="186" t="s">
        <v>220</v>
      </c>
      <c r="H199" s="185" t="s">
        <v>1</v>
      </c>
      <c r="I199" s="187"/>
      <c r="L199" s="183"/>
      <c r="M199" s="188"/>
      <c r="N199" s="189"/>
      <c r="O199" s="189"/>
      <c r="P199" s="189"/>
      <c r="Q199" s="189"/>
      <c r="R199" s="189"/>
      <c r="S199" s="189"/>
      <c r="T199" s="190"/>
      <c r="AT199" s="185" t="s">
        <v>167</v>
      </c>
      <c r="AU199" s="185" t="s">
        <v>93</v>
      </c>
      <c r="AV199" s="13" t="s">
        <v>91</v>
      </c>
      <c r="AW199" s="13" t="s">
        <v>38</v>
      </c>
      <c r="AX199" s="13" t="s">
        <v>83</v>
      </c>
      <c r="AY199" s="185" t="s">
        <v>159</v>
      </c>
    </row>
    <row r="200" spans="1:65" s="14" customFormat="1">
      <c r="B200" s="191"/>
      <c r="D200" s="184" t="s">
        <v>167</v>
      </c>
      <c r="E200" s="192" t="s">
        <v>1</v>
      </c>
      <c r="F200" s="193" t="s">
        <v>456</v>
      </c>
      <c r="H200" s="194">
        <v>1.74</v>
      </c>
      <c r="I200" s="195"/>
      <c r="L200" s="191"/>
      <c r="M200" s="196"/>
      <c r="N200" s="197"/>
      <c r="O200" s="197"/>
      <c r="P200" s="197"/>
      <c r="Q200" s="197"/>
      <c r="R200" s="197"/>
      <c r="S200" s="197"/>
      <c r="T200" s="198"/>
      <c r="AT200" s="192" t="s">
        <v>167</v>
      </c>
      <c r="AU200" s="192" t="s">
        <v>93</v>
      </c>
      <c r="AV200" s="14" t="s">
        <v>93</v>
      </c>
      <c r="AW200" s="14" t="s">
        <v>38</v>
      </c>
      <c r="AX200" s="14" t="s">
        <v>91</v>
      </c>
      <c r="AY200" s="192" t="s">
        <v>159</v>
      </c>
    </row>
    <row r="201" spans="1:65" s="2" customFormat="1" ht="19.8" customHeight="1">
      <c r="A201" s="34"/>
      <c r="B201" s="168"/>
      <c r="C201" s="169" t="s">
        <v>458</v>
      </c>
      <c r="D201" s="169" t="s">
        <v>161</v>
      </c>
      <c r="E201" s="170" t="s">
        <v>227</v>
      </c>
      <c r="F201" s="171" t="s">
        <v>228</v>
      </c>
      <c r="G201" s="172" t="s">
        <v>182</v>
      </c>
      <c r="H201" s="173">
        <v>1.74</v>
      </c>
      <c r="I201" s="174"/>
      <c r="J201" s="175">
        <f>ROUND(I201*H201,2)</f>
        <v>0</v>
      </c>
      <c r="K201" s="176"/>
      <c r="L201" s="35"/>
      <c r="M201" s="177" t="s">
        <v>1</v>
      </c>
      <c r="N201" s="178" t="s">
        <v>48</v>
      </c>
      <c r="O201" s="60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1" t="s">
        <v>165</v>
      </c>
      <c r="AT201" s="181" t="s">
        <v>161</v>
      </c>
      <c r="AU201" s="181" t="s">
        <v>93</v>
      </c>
      <c r="AY201" s="18" t="s">
        <v>159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8" t="s">
        <v>91</v>
      </c>
      <c r="BK201" s="182">
        <f>ROUND(I201*H201,2)</f>
        <v>0</v>
      </c>
      <c r="BL201" s="18" t="s">
        <v>165</v>
      </c>
      <c r="BM201" s="181" t="s">
        <v>459</v>
      </c>
    </row>
    <row r="202" spans="1:65" s="2" customFormat="1" ht="19.8" customHeight="1">
      <c r="A202" s="34"/>
      <c r="B202" s="168"/>
      <c r="C202" s="169" t="s">
        <v>460</v>
      </c>
      <c r="D202" s="169" t="s">
        <v>161</v>
      </c>
      <c r="E202" s="170" t="s">
        <v>231</v>
      </c>
      <c r="F202" s="171" t="s">
        <v>232</v>
      </c>
      <c r="G202" s="172" t="s">
        <v>182</v>
      </c>
      <c r="H202" s="173">
        <v>15.66</v>
      </c>
      <c r="I202" s="174"/>
      <c r="J202" s="175">
        <f>ROUND(I202*H202,2)</f>
        <v>0</v>
      </c>
      <c r="K202" s="176"/>
      <c r="L202" s="35"/>
      <c r="M202" s="177" t="s">
        <v>1</v>
      </c>
      <c r="N202" s="178" t="s">
        <v>48</v>
      </c>
      <c r="O202" s="60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165</v>
      </c>
      <c r="AT202" s="181" t="s">
        <v>161</v>
      </c>
      <c r="AU202" s="181" t="s">
        <v>93</v>
      </c>
      <c r="AY202" s="18" t="s">
        <v>159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91</v>
      </c>
      <c r="BK202" s="182">
        <f>ROUND(I202*H202,2)</f>
        <v>0</v>
      </c>
      <c r="BL202" s="18" t="s">
        <v>165</v>
      </c>
      <c r="BM202" s="181" t="s">
        <v>461</v>
      </c>
    </row>
    <row r="203" spans="1:65" s="14" customFormat="1">
      <c r="B203" s="191"/>
      <c r="D203" s="184" t="s">
        <v>167</v>
      </c>
      <c r="F203" s="193" t="s">
        <v>462</v>
      </c>
      <c r="H203" s="194">
        <v>15.66</v>
      </c>
      <c r="I203" s="195"/>
      <c r="L203" s="191"/>
      <c r="M203" s="196"/>
      <c r="N203" s="197"/>
      <c r="O203" s="197"/>
      <c r="P203" s="197"/>
      <c r="Q203" s="197"/>
      <c r="R203" s="197"/>
      <c r="S203" s="197"/>
      <c r="T203" s="198"/>
      <c r="AT203" s="192" t="s">
        <v>167</v>
      </c>
      <c r="AU203" s="192" t="s">
        <v>93</v>
      </c>
      <c r="AV203" s="14" t="s">
        <v>93</v>
      </c>
      <c r="AW203" s="14" t="s">
        <v>3</v>
      </c>
      <c r="AX203" s="14" t="s">
        <v>91</v>
      </c>
      <c r="AY203" s="192" t="s">
        <v>159</v>
      </c>
    </row>
    <row r="204" spans="1:65" s="12" customFormat="1" ht="22.8" customHeight="1">
      <c r="B204" s="155"/>
      <c r="D204" s="156" t="s">
        <v>82</v>
      </c>
      <c r="E204" s="166" t="s">
        <v>185</v>
      </c>
      <c r="F204" s="166" t="s">
        <v>276</v>
      </c>
      <c r="I204" s="158"/>
      <c r="J204" s="167">
        <f>BK204</f>
        <v>0</v>
      </c>
      <c r="L204" s="155"/>
      <c r="M204" s="160"/>
      <c r="N204" s="161"/>
      <c r="O204" s="161"/>
      <c r="P204" s="162">
        <f>SUM(P205:P236)</f>
        <v>0</v>
      </c>
      <c r="Q204" s="161"/>
      <c r="R204" s="162">
        <f>SUM(R205:R236)</f>
        <v>96.486181999999985</v>
      </c>
      <c r="S204" s="161"/>
      <c r="T204" s="163">
        <f>SUM(T205:T236)</f>
        <v>0</v>
      </c>
      <c r="AR204" s="156" t="s">
        <v>91</v>
      </c>
      <c r="AT204" s="164" t="s">
        <v>82</v>
      </c>
      <c r="AU204" s="164" t="s">
        <v>91</v>
      </c>
      <c r="AY204" s="156" t="s">
        <v>159</v>
      </c>
      <c r="BK204" s="165">
        <f>SUM(BK205:BK236)</f>
        <v>0</v>
      </c>
    </row>
    <row r="205" spans="1:65" s="2" customFormat="1" ht="14.4" customHeight="1">
      <c r="A205" s="34"/>
      <c r="B205" s="168"/>
      <c r="C205" s="169" t="s">
        <v>463</v>
      </c>
      <c r="D205" s="169" t="s">
        <v>161</v>
      </c>
      <c r="E205" s="170" t="s">
        <v>281</v>
      </c>
      <c r="F205" s="171" t="s">
        <v>282</v>
      </c>
      <c r="G205" s="172" t="s">
        <v>164</v>
      </c>
      <c r="H205" s="173">
        <v>352</v>
      </c>
      <c r="I205" s="174"/>
      <c r="J205" s="175">
        <f>ROUND(I205*H205,2)</f>
        <v>0</v>
      </c>
      <c r="K205" s="176"/>
      <c r="L205" s="35"/>
      <c r="M205" s="177" t="s">
        <v>1</v>
      </c>
      <c r="N205" s="178" t="s">
        <v>48</v>
      </c>
      <c r="O205" s="60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165</v>
      </c>
      <c r="AT205" s="181" t="s">
        <v>161</v>
      </c>
      <c r="AU205" s="181" t="s">
        <v>93</v>
      </c>
      <c r="AY205" s="18" t="s">
        <v>159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8" t="s">
        <v>91</v>
      </c>
      <c r="BK205" s="182">
        <f>ROUND(I205*H205,2)</f>
        <v>0</v>
      </c>
      <c r="BL205" s="18" t="s">
        <v>165</v>
      </c>
      <c r="BM205" s="181" t="s">
        <v>464</v>
      </c>
    </row>
    <row r="206" spans="1:65" s="13" customFormat="1">
      <c r="B206" s="183"/>
      <c r="D206" s="184" t="s">
        <v>167</v>
      </c>
      <c r="E206" s="185" t="s">
        <v>1</v>
      </c>
      <c r="F206" s="186" t="s">
        <v>354</v>
      </c>
      <c r="H206" s="185" t="s">
        <v>1</v>
      </c>
      <c r="I206" s="187"/>
      <c r="L206" s="183"/>
      <c r="M206" s="188"/>
      <c r="N206" s="189"/>
      <c r="O206" s="189"/>
      <c r="P206" s="189"/>
      <c r="Q206" s="189"/>
      <c r="R206" s="189"/>
      <c r="S206" s="189"/>
      <c r="T206" s="190"/>
      <c r="AT206" s="185" t="s">
        <v>167</v>
      </c>
      <c r="AU206" s="185" t="s">
        <v>93</v>
      </c>
      <c r="AV206" s="13" t="s">
        <v>91</v>
      </c>
      <c r="AW206" s="13" t="s">
        <v>38</v>
      </c>
      <c r="AX206" s="13" t="s">
        <v>83</v>
      </c>
      <c r="AY206" s="185" t="s">
        <v>159</v>
      </c>
    </row>
    <row r="207" spans="1:65" s="13" customFormat="1">
      <c r="B207" s="183"/>
      <c r="D207" s="184" t="s">
        <v>167</v>
      </c>
      <c r="E207" s="185" t="s">
        <v>1</v>
      </c>
      <c r="F207" s="186" t="s">
        <v>465</v>
      </c>
      <c r="H207" s="185" t="s">
        <v>1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5" t="s">
        <v>167</v>
      </c>
      <c r="AU207" s="185" t="s">
        <v>93</v>
      </c>
      <c r="AV207" s="13" t="s">
        <v>91</v>
      </c>
      <c r="AW207" s="13" t="s">
        <v>38</v>
      </c>
      <c r="AX207" s="13" t="s">
        <v>83</v>
      </c>
      <c r="AY207" s="185" t="s">
        <v>159</v>
      </c>
    </row>
    <row r="208" spans="1:65" s="13" customFormat="1">
      <c r="B208" s="183"/>
      <c r="D208" s="184" t="s">
        <v>167</v>
      </c>
      <c r="E208" s="185" t="s">
        <v>1</v>
      </c>
      <c r="F208" s="186" t="s">
        <v>466</v>
      </c>
      <c r="H208" s="185" t="s">
        <v>1</v>
      </c>
      <c r="I208" s="187"/>
      <c r="L208" s="183"/>
      <c r="M208" s="188"/>
      <c r="N208" s="189"/>
      <c r="O208" s="189"/>
      <c r="P208" s="189"/>
      <c r="Q208" s="189"/>
      <c r="R208" s="189"/>
      <c r="S208" s="189"/>
      <c r="T208" s="190"/>
      <c r="AT208" s="185" t="s">
        <v>167</v>
      </c>
      <c r="AU208" s="185" t="s">
        <v>93</v>
      </c>
      <c r="AV208" s="13" t="s">
        <v>91</v>
      </c>
      <c r="AW208" s="13" t="s">
        <v>38</v>
      </c>
      <c r="AX208" s="13" t="s">
        <v>83</v>
      </c>
      <c r="AY208" s="185" t="s">
        <v>159</v>
      </c>
    </row>
    <row r="209" spans="1:65" s="14" customFormat="1">
      <c r="B209" s="191"/>
      <c r="D209" s="184" t="s">
        <v>167</v>
      </c>
      <c r="E209" s="192" t="s">
        <v>1</v>
      </c>
      <c r="F209" s="193" t="s">
        <v>467</v>
      </c>
      <c r="H209" s="194">
        <v>352</v>
      </c>
      <c r="I209" s="195"/>
      <c r="L209" s="191"/>
      <c r="M209" s="196"/>
      <c r="N209" s="197"/>
      <c r="O209" s="197"/>
      <c r="P209" s="197"/>
      <c r="Q209" s="197"/>
      <c r="R209" s="197"/>
      <c r="S209" s="197"/>
      <c r="T209" s="198"/>
      <c r="AT209" s="192" t="s">
        <v>167</v>
      </c>
      <c r="AU209" s="192" t="s">
        <v>93</v>
      </c>
      <c r="AV209" s="14" t="s">
        <v>93</v>
      </c>
      <c r="AW209" s="14" t="s">
        <v>38</v>
      </c>
      <c r="AX209" s="14" t="s">
        <v>83</v>
      </c>
      <c r="AY209" s="192" t="s">
        <v>159</v>
      </c>
    </row>
    <row r="210" spans="1:65" s="15" customFormat="1">
      <c r="B210" s="199"/>
      <c r="D210" s="184" t="s">
        <v>167</v>
      </c>
      <c r="E210" s="200" t="s">
        <v>1</v>
      </c>
      <c r="F210" s="201" t="s">
        <v>172</v>
      </c>
      <c r="H210" s="202">
        <v>352</v>
      </c>
      <c r="I210" s="203"/>
      <c r="L210" s="199"/>
      <c r="M210" s="204"/>
      <c r="N210" s="205"/>
      <c r="O210" s="205"/>
      <c r="P210" s="205"/>
      <c r="Q210" s="205"/>
      <c r="R210" s="205"/>
      <c r="S210" s="205"/>
      <c r="T210" s="206"/>
      <c r="AT210" s="200" t="s">
        <v>167</v>
      </c>
      <c r="AU210" s="200" t="s">
        <v>93</v>
      </c>
      <c r="AV210" s="15" t="s">
        <v>165</v>
      </c>
      <c r="AW210" s="15" t="s">
        <v>38</v>
      </c>
      <c r="AX210" s="15" t="s">
        <v>91</v>
      </c>
      <c r="AY210" s="200" t="s">
        <v>159</v>
      </c>
    </row>
    <row r="211" spans="1:65" s="2" customFormat="1" ht="19.8" customHeight="1">
      <c r="A211" s="34"/>
      <c r="B211" s="168"/>
      <c r="C211" s="169" t="s">
        <v>468</v>
      </c>
      <c r="D211" s="169" t="s">
        <v>161</v>
      </c>
      <c r="E211" s="170" t="s">
        <v>469</v>
      </c>
      <c r="F211" s="171" t="s">
        <v>470</v>
      </c>
      <c r="G211" s="172" t="s">
        <v>164</v>
      </c>
      <c r="H211" s="173">
        <v>352</v>
      </c>
      <c r="I211" s="174"/>
      <c r="J211" s="175">
        <f>ROUND(I211*H211,2)</f>
        <v>0</v>
      </c>
      <c r="K211" s="176"/>
      <c r="L211" s="35"/>
      <c r="M211" s="177" t="s">
        <v>1</v>
      </c>
      <c r="N211" s="178" t="s">
        <v>48</v>
      </c>
      <c r="O211" s="60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1" t="s">
        <v>165</v>
      </c>
      <c r="AT211" s="181" t="s">
        <v>161</v>
      </c>
      <c r="AU211" s="181" t="s">
        <v>93</v>
      </c>
      <c r="AY211" s="18" t="s">
        <v>159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8" t="s">
        <v>91</v>
      </c>
      <c r="BK211" s="182">
        <f>ROUND(I211*H211,2)</f>
        <v>0</v>
      </c>
      <c r="BL211" s="18" t="s">
        <v>165</v>
      </c>
      <c r="BM211" s="181" t="s">
        <v>471</v>
      </c>
    </row>
    <row r="212" spans="1:65" s="13" customFormat="1">
      <c r="B212" s="183"/>
      <c r="D212" s="184" t="s">
        <v>167</v>
      </c>
      <c r="E212" s="185" t="s">
        <v>1</v>
      </c>
      <c r="F212" s="186" t="s">
        <v>354</v>
      </c>
      <c r="H212" s="185" t="s">
        <v>1</v>
      </c>
      <c r="I212" s="187"/>
      <c r="L212" s="183"/>
      <c r="M212" s="188"/>
      <c r="N212" s="189"/>
      <c r="O212" s="189"/>
      <c r="P212" s="189"/>
      <c r="Q212" s="189"/>
      <c r="R212" s="189"/>
      <c r="S212" s="189"/>
      <c r="T212" s="190"/>
      <c r="AT212" s="185" t="s">
        <v>167</v>
      </c>
      <c r="AU212" s="185" t="s">
        <v>93</v>
      </c>
      <c r="AV212" s="13" t="s">
        <v>91</v>
      </c>
      <c r="AW212" s="13" t="s">
        <v>38</v>
      </c>
      <c r="AX212" s="13" t="s">
        <v>83</v>
      </c>
      <c r="AY212" s="185" t="s">
        <v>159</v>
      </c>
    </row>
    <row r="213" spans="1:65" s="13" customFormat="1">
      <c r="B213" s="183"/>
      <c r="D213" s="184" t="s">
        <v>167</v>
      </c>
      <c r="E213" s="185" t="s">
        <v>1</v>
      </c>
      <c r="F213" s="186" t="s">
        <v>465</v>
      </c>
      <c r="H213" s="185" t="s">
        <v>1</v>
      </c>
      <c r="I213" s="187"/>
      <c r="L213" s="183"/>
      <c r="M213" s="188"/>
      <c r="N213" s="189"/>
      <c r="O213" s="189"/>
      <c r="P213" s="189"/>
      <c r="Q213" s="189"/>
      <c r="R213" s="189"/>
      <c r="S213" s="189"/>
      <c r="T213" s="190"/>
      <c r="AT213" s="185" t="s">
        <v>167</v>
      </c>
      <c r="AU213" s="185" t="s">
        <v>93</v>
      </c>
      <c r="AV213" s="13" t="s">
        <v>91</v>
      </c>
      <c r="AW213" s="13" t="s">
        <v>38</v>
      </c>
      <c r="AX213" s="13" t="s">
        <v>83</v>
      </c>
      <c r="AY213" s="185" t="s">
        <v>159</v>
      </c>
    </row>
    <row r="214" spans="1:65" s="13" customFormat="1">
      <c r="B214" s="183"/>
      <c r="D214" s="184" t="s">
        <v>167</v>
      </c>
      <c r="E214" s="185" t="s">
        <v>1</v>
      </c>
      <c r="F214" s="186" t="s">
        <v>472</v>
      </c>
      <c r="H214" s="185" t="s">
        <v>1</v>
      </c>
      <c r="I214" s="187"/>
      <c r="L214" s="183"/>
      <c r="M214" s="188"/>
      <c r="N214" s="189"/>
      <c r="O214" s="189"/>
      <c r="P214" s="189"/>
      <c r="Q214" s="189"/>
      <c r="R214" s="189"/>
      <c r="S214" s="189"/>
      <c r="T214" s="190"/>
      <c r="AT214" s="185" t="s">
        <v>167</v>
      </c>
      <c r="AU214" s="185" t="s">
        <v>93</v>
      </c>
      <c r="AV214" s="13" t="s">
        <v>91</v>
      </c>
      <c r="AW214" s="13" t="s">
        <v>38</v>
      </c>
      <c r="AX214" s="13" t="s">
        <v>83</v>
      </c>
      <c r="AY214" s="185" t="s">
        <v>159</v>
      </c>
    </row>
    <row r="215" spans="1:65" s="14" customFormat="1">
      <c r="B215" s="191"/>
      <c r="D215" s="184" t="s">
        <v>167</v>
      </c>
      <c r="E215" s="192" t="s">
        <v>1</v>
      </c>
      <c r="F215" s="193" t="s">
        <v>467</v>
      </c>
      <c r="H215" s="194">
        <v>352</v>
      </c>
      <c r="I215" s="195"/>
      <c r="L215" s="191"/>
      <c r="M215" s="196"/>
      <c r="N215" s="197"/>
      <c r="O215" s="197"/>
      <c r="P215" s="197"/>
      <c r="Q215" s="197"/>
      <c r="R215" s="197"/>
      <c r="S215" s="197"/>
      <c r="T215" s="198"/>
      <c r="AT215" s="192" t="s">
        <v>167</v>
      </c>
      <c r="AU215" s="192" t="s">
        <v>93</v>
      </c>
      <c r="AV215" s="14" t="s">
        <v>93</v>
      </c>
      <c r="AW215" s="14" t="s">
        <v>38</v>
      </c>
      <c r="AX215" s="14" t="s">
        <v>83</v>
      </c>
      <c r="AY215" s="192" t="s">
        <v>159</v>
      </c>
    </row>
    <row r="216" spans="1:65" s="15" customFormat="1">
      <c r="B216" s="199"/>
      <c r="D216" s="184" t="s">
        <v>167</v>
      </c>
      <c r="E216" s="200" t="s">
        <v>1</v>
      </c>
      <c r="F216" s="201" t="s">
        <v>172</v>
      </c>
      <c r="H216" s="202">
        <v>352</v>
      </c>
      <c r="I216" s="203"/>
      <c r="L216" s="199"/>
      <c r="M216" s="204"/>
      <c r="N216" s="205"/>
      <c r="O216" s="205"/>
      <c r="P216" s="205"/>
      <c r="Q216" s="205"/>
      <c r="R216" s="205"/>
      <c r="S216" s="205"/>
      <c r="T216" s="206"/>
      <c r="AT216" s="200" t="s">
        <v>167</v>
      </c>
      <c r="AU216" s="200" t="s">
        <v>93</v>
      </c>
      <c r="AV216" s="15" t="s">
        <v>165</v>
      </c>
      <c r="AW216" s="15" t="s">
        <v>38</v>
      </c>
      <c r="AX216" s="15" t="s">
        <v>91</v>
      </c>
      <c r="AY216" s="200" t="s">
        <v>159</v>
      </c>
    </row>
    <row r="217" spans="1:65" s="2" customFormat="1" ht="19.8" customHeight="1">
      <c r="A217" s="34"/>
      <c r="B217" s="168"/>
      <c r="C217" s="169" t="s">
        <v>473</v>
      </c>
      <c r="D217" s="169" t="s">
        <v>161</v>
      </c>
      <c r="E217" s="170" t="s">
        <v>474</v>
      </c>
      <c r="F217" s="171" t="s">
        <v>475</v>
      </c>
      <c r="G217" s="172" t="s">
        <v>164</v>
      </c>
      <c r="H217" s="173">
        <v>403.9</v>
      </c>
      <c r="I217" s="174"/>
      <c r="J217" s="175">
        <f>ROUND(I217*H217,2)</f>
        <v>0</v>
      </c>
      <c r="K217" s="176"/>
      <c r="L217" s="35"/>
      <c r="M217" s="177" t="s">
        <v>1</v>
      </c>
      <c r="N217" s="178" t="s">
        <v>48</v>
      </c>
      <c r="O217" s="60"/>
      <c r="P217" s="179">
        <f>O217*H217</f>
        <v>0</v>
      </c>
      <c r="Q217" s="179">
        <v>8.5650000000000004E-2</v>
      </c>
      <c r="R217" s="179">
        <f>Q217*H217</f>
        <v>34.594034999999998</v>
      </c>
      <c r="S217" s="179">
        <v>0</v>
      </c>
      <c r="T217" s="18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1" t="s">
        <v>165</v>
      </c>
      <c r="AT217" s="181" t="s">
        <v>161</v>
      </c>
      <c r="AU217" s="181" t="s">
        <v>93</v>
      </c>
      <c r="AY217" s="18" t="s">
        <v>159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8" t="s">
        <v>91</v>
      </c>
      <c r="BK217" s="182">
        <f>ROUND(I217*H217,2)</f>
        <v>0</v>
      </c>
      <c r="BL217" s="18" t="s">
        <v>165</v>
      </c>
      <c r="BM217" s="181" t="s">
        <v>476</v>
      </c>
    </row>
    <row r="218" spans="1:65" s="13" customFormat="1">
      <c r="B218" s="183"/>
      <c r="D218" s="184" t="s">
        <v>167</v>
      </c>
      <c r="E218" s="185" t="s">
        <v>1</v>
      </c>
      <c r="F218" s="186" t="s">
        <v>354</v>
      </c>
      <c r="H218" s="185" t="s">
        <v>1</v>
      </c>
      <c r="I218" s="187"/>
      <c r="L218" s="183"/>
      <c r="M218" s="188"/>
      <c r="N218" s="189"/>
      <c r="O218" s="189"/>
      <c r="P218" s="189"/>
      <c r="Q218" s="189"/>
      <c r="R218" s="189"/>
      <c r="S218" s="189"/>
      <c r="T218" s="190"/>
      <c r="AT218" s="185" t="s">
        <v>167</v>
      </c>
      <c r="AU218" s="185" t="s">
        <v>93</v>
      </c>
      <c r="AV218" s="13" t="s">
        <v>91</v>
      </c>
      <c r="AW218" s="13" t="s">
        <v>38</v>
      </c>
      <c r="AX218" s="13" t="s">
        <v>83</v>
      </c>
      <c r="AY218" s="185" t="s">
        <v>159</v>
      </c>
    </row>
    <row r="219" spans="1:65" s="13" customFormat="1">
      <c r="B219" s="183"/>
      <c r="D219" s="184" t="s">
        <v>167</v>
      </c>
      <c r="E219" s="185" t="s">
        <v>1</v>
      </c>
      <c r="F219" s="186" t="s">
        <v>386</v>
      </c>
      <c r="H219" s="185" t="s">
        <v>1</v>
      </c>
      <c r="I219" s="187"/>
      <c r="L219" s="183"/>
      <c r="M219" s="188"/>
      <c r="N219" s="189"/>
      <c r="O219" s="189"/>
      <c r="P219" s="189"/>
      <c r="Q219" s="189"/>
      <c r="R219" s="189"/>
      <c r="S219" s="189"/>
      <c r="T219" s="190"/>
      <c r="AT219" s="185" t="s">
        <v>167</v>
      </c>
      <c r="AU219" s="185" t="s">
        <v>93</v>
      </c>
      <c r="AV219" s="13" t="s">
        <v>91</v>
      </c>
      <c r="AW219" s="13" t="s">
        <v>38</v>
      </c>
      <c r="AX219" s="13" t="s">
        <v>83</v>
      </c>
      <c r="AY219" s="185" t="s">
        <v>159</v>
      </c>
    </row>
    <row r="220" spans="1:65" s="14" customFormat="1">
      <c r="B220" s="191"/>
      <c r="D220" s="184" t="s">
        <v>167</v>
      </c>
      <c r="E220" s="192" t="s">
        <v>1</v>
      </c>
      <c r="F220" s="193" t="s">
        <v>477</v>
      </c>
      <c r="H220" s="194">
        <v>8.3000000000000007</v>
      </c>
      <c r="I220" s="195"/>
      <c r="L220" s="191"/>
      <c r="M220" s="196"/>
      <c r="N220" s="197"/>
      <c r="O220" s="197"/>
      <c r="P220" s="197"/>
      <c r="Q220" s="197"/>
      <c r="R220" s="197"/>
      <c r="S220" s="197"/>
      <c r="T220" s="198"/>
      <c r="AT220" s="192" t="s">
        <v>167</v>
      </c>
      <c r="AU220" s="192" t="s">
        <v>93</v>
      </c>
      <c r="AV220" s="14" t="s">
        <v>93</v>
      </c>
      <c r="AW220" s="14" t="s">
        <v>38</v>
      </c>
      <c r="AX220" s="14" t="s">
        <v>83</v>
      </c>
      <c r="AY220" s="192" t="s">
        <v>159</v>
      </c>
    </row>
    <row r="221" spans="1:65" s="14" customFormat="1" ht="20.399999999999999">
      <c r="B221" s="191"/>
      <c r="D221" s="184" t="s">
        <v>167</v>
      </c>
      <c r="E221" s="192" t="s">
        <v>1</v>
      </c>
      <c r="F221" s="193" t="s">
        <v>478</v>
      </c>
      <c r="H221" s="194">
        <v>19.600000000000001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167</v>
      </c>
      <c r="AU221" s="192" t="s">
        <v>93</v>
      </c>
      <c r="AV221" s="14" t="s">
        <v>93</v>
      </c>
      <c r="AW221" s="14" t="s">
        <v>38</v>
      </c>
      <c r="AX221" s="14" t="s">
        <v>83</v>
      </c>
      <c r="AY221" s="192" t="s">
        <v>159</v>
      </c>
    </row>
    <row r="222" spans="1:65" s="14" customFormat="1">
      <c r="B222" s="191"/>
      <c r="D222" s="184" t="s">
        <v>167</v>
      </c>
      <c r="E222" s="192" t="s">
        <v>1</v>
      </c>
      <c r="F222" s="193" t="s">
        <v>479</v>
      </c>
      <c r="H222" s="194">
        <v>363</v>
      </c>
      <c r="I222" s="195"/>
      <c r="L222" s="191"/>
      <c r="M222" s="196"/>
      <c r="N222" s="197"/>
      <c r="O222" s="197"/>
      <c r="P222" s="197"/>
      <c r="Q222" s="197"/>
      <c r="R222" s="197"/>
      <c r="S222" s="197"/>
      <c r="T222" s="198"/>
      <c r="AT222" s="192" t="s">
        <v>167</v>
      </c>
      <c r="AU222" s="192" t="s">
        <v>93</v>
      </c>
      <c r="AV222" s="14" t="s">
        <v>93</v>
      </c>
      <c r="AW222" s="14" t="s">
        <v>38</v>
      </c>
      <c r="AX222" s="14" t="s">
        <v>83</v>
      </c>
      <c r="AY222" s="192" t="s">
        <v>159</v>
      </c>
    </row>
    <row r="223" spans="1:65" s="14" customFormat="1">
      <c r="B223" s="191"/>
      <c r="D223" s="184" t="s">
        <v>167</v>
      </c>
      <c r="E223" s="192" t="s">
        <v>1</v>
      </c>
      <c r="F223" s="193" t="s">
        <v>480</v>
      </c>
      <c r="H223" s="194">
        <v>13</v>
      </c>
      <c r="I223" s="195"/>
      <c r="L223" s="191"/>
      <c r="M223" s="196"/>
      <c r="N223" s="197"/>
      <c r="O223" s="197"/>
      <c r="P223" s="197"/>
      <c r="Q223" s="197"/>
      <c r="R223" s="197"/>
      <c r="S223" s="197"/>
      <c r="T223" s="198"/>
      <c r="AT223" s="192" t="s">
        <v>167</v>
      </c>
      <c r="AU223" s="192" t="s">
        <v>93</v>
      </c>
      <c r="AV223" s="14" t="s">
        <v>93</v>
      </c>
      <c r="AW223" s="14" t="s">
        <v>38</v>
      </c>
      <c r="AX223" s="14" t="s">
        <v>83</v>
      </c>
      <c r="AY223" s="192" t="s">
        <v>159</v>
      </c>
    </row>
    <row r="224" spans="1:65" s="15" customFormat="1">
      <c r="B224" s="199"/>
      <c r="D224" s="184" t="s">
        <v>167</v>
      </c>
      <c r="E224" s="200" t="s">
        <v>1</v>
      </c>
      <c r="F224" s="201" t="s">
        <v>172</v>
      </c>
      <c r="H224" s="202">
        <v>403.9</v>
      </c>
      <c r="I224" s="203"/>
      <c r="L224" s="199"/>
      <c r="M224" s="204"/>
      <c r="N224" s="205"/>
      <c r="O224" s="205"/>
      <c r="P224" s="205"/>
      <c r="Q224" s="205"/>
      <c r="R224" s="205"/>
      <c r="S224" s="205"/>
      <c r="T224" s="206"/>
      <c r="AT224" s="200" t="s">
        <v>167</v>
      </c>
      <c r="AU224" s="200" t="s">
        <v>93</v>
      </c>
      <c r="AV224" s="15" t="s">
        <v>165</v>
      </c>
      <c r="AW224" s="15" t="s">
        <v>38</v>
      </c>
      <c r="AX224" s="15" t="s">
        <v>91</v>
      </c>
      <c r="AY224" s="200" t="s">
        <v>159</v>
      </c>
    </row>
    <row r="225" spans="1:65" s="2" customFormat="1" ht="19.8" customHeight="1">
      <c r="A225" s="34"/>
      <c r="B225" s="168"/>
      <c r="C225" s="207" t="s">
        <v>481</v>
      </c>
      <c r="D225" s="207" t="s">
        <v>209</v>
      </c>
      <c r="E225" s="208" t="s">
        <v>482</v>
      </c>
      <c r="F225" s="209" t="s">
        <v>483</v>
      </c>
      <c r="G225" s="210" t="s">
        <v>164</v>
      </c>
      <c r="H225" s="211">
        <v>366.63</v>
      </c>
      <c r="I225" s="212"/>
      <c r="J225" s="213">
        <f>ROUND(I225*H225,2)</f>
        <v>0</v>
      </c>
      <c r="K225" s="214"/>
      <c r="L225" s="215"/>
      <c r="M225" s="216" t="s">
        <v>1</v>
      </c>
      <c r="N225" s="217" t="s">
        <v>48</v>
      </c>
      <c r="O225" s="60"/>
      <c r="P225" s="179">
        <f>O225*H225</f>
        <v>0</v>
      </c>
      <c r="Q225" s="179">
        <v>0.152</v>
      </c>
      <c r="R225" s="179">
        <f>Q225*H225</f>
        <v>55.727759999999996</v>
      </c>
      <c r="S225" s="179">
        <v>0</v>
      </c>
      <c r="T225" s="18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1" t="s">
        <v>200</v>
      </c>
      <c r="AT225" s="181" t="s">
        <v>209</v>
      </c>
      <c r="AU225" s="181" t="s">
        <v>93</v>
      </c>
      <c r="AY225" s="18" t="s">
        <v>159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8" t="s">
        <v>91</v>
      </c>
      <c r="BK225" s="182">
        <f>ROUND(I225*H225,2)</f>
        <v>0</v>
      </c>
      <c r="BL225" s="18" t="s">
        <v>165</v>
      </c>
      <c r="BM225" s="181" t="s">
        <v>484</v>
      </c>
    </row>
    <row r="226" spans="1:65" s="14" customFormat="1">
      <c r="B226" s="191"/>
      <c r="D226" s="184" t="s">
        <v>167</v>
      </c>
      <c r="E226" s="192" t="s">
        <v>1</v>
      </c>
      <c r="F226" s="193" t="s">
        <v>479</v>
      </c>
      <c r="H226" s="194">
        <v>363</v>
      </c>
      <c r="I226" s="195"/>
      <c r="L226" s="191"/>
      <c r="M226" s="196"/>
      <c r="N226" s="197"/>
      <c r="O226" s="197"/>
      <c r="P226" s="197"/>
      <c r="Q226" s="197"/>
      <c r="R226" s="197"/>
      <c r="S226" s="197"/>
      <c r="T226" s="198"/>
      <c r="AT226" s="192" t="s">
        <v>167</v>
      </c>
      <c r="AU226" s="192" t="s">
        <v>93</v>
      </c>
      <c r="AV226" s="14" t="s">
        <v>93</v>
      </c>
      <c r="AW226" s="14" t="s">
        <v>38</v>
      </c>
      <c r="AX226" s="14" t="s">
        <v>91</v>
      </c>
      <c r="AY226" s="192" t="s">
        <v>159</v>
      </c>
    </row>
    <row r="227" spans="1:65" s="14" customFormat="1">
      <c r="B227" s="191"/>
      <c r="D227" s="184" t="s">
        <v>167</v>
      </c>
      <c r="F227" s="193" t="s">
        <v>485</v>
      </c>
      <c r="H227" s="194">
        <v>366.63</v>
      </c>
      <c r="I227" s="195"/>
      <c r="L227" s="191"/>
      <c r="M227" s="196"/>
      <c r="N227" s="197"/>
      <c r="O227" s="197"/>
      <c r="P227" s="197"/>
      <c r="Q227" s="197"/>
      <c r="R227" s="197"/>
      <c r="S227" s="197"/>
      <c r="T227" s="198"/>
      <c r="AT227" s="192" t="s">
        <v>167</v>
      </c>
      <c r="AU227" s="192" t="s">
        <v>93</v>
      </c>
      <c r="AV227" s="14" t="s">
        <v>93</v>
      </c>
      <c r="AW227" s="14" t="s">
        <v>3</v>
      </c>
      <c r="AX227" s="14" t="s">
        <v>91</v>
      </c>
      <c r="AY227" s="192" t="s">
        <v>159</v>
      </c>
    </row>
    <row r="228" spans="1:65" s="2" customFormat="1" ht="19.8" customHeight="1">
      <c r="A228" s="34"/>
      <c r="B228" s="168"/>
      <c r="C228" s="207" t="s">
        <v>486</v>
      </c>
      <c r="D228" s="207" t="s">
        <v>209</v>
      </c>
      <c r="E228" s="208" t="s">
        <v>487</v>
      </c>
      <c r="F228" s="209" t="s">
        <v>488</v>
      </c>
      <c r="G228" s="210" t="s">
        <v>164</v>
      </c>
      <c r="H228" s="211">
        <v>13.39</v>
      </c>
      <c r="I228" s="212"/>
      <c r="J228" s="213">
        <f>ROUND(I228*H228,2)</f>
        <v>0</v>
      </c>
      <c r="K228" s="214"/>
      <c r="L228" s="215"/>
      <c r="M228" s="216" t="s">
        <v>1</v>
      </c>
      <c r="N228" s="217" t="s">
        <v>48</v>
      </c>
      <c r="O228" s="60"/>
      <c r="P228" s="179">
        <f>O228*H228</f>
        <v>0</v>
      </c>
      <c r="Q228" s="179">
        <v>0.17599999999999999</v>
      </c>
      <c r="R228" s="179">
        <f>Q228*H228</f>
        <v>2.3566400000000001</v>
      </c>
      <c r="S228" s="179">
        <v>0</v>
      </c>
      <c r="T228" s="18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1" t="s">
        <v>200</v>
      </c>
      <c r="AT228" s="181" t="s">
        <v>209</v>
      </c>
      <c r="AU228" s="181" t="s">
        <v>93</v>
      </c>
      <c r="AY228" s="18" t="s">
        <v>159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8" t="s">
        <v>91</v>
      </c>
      <c r="BK228" s="182">
        <f>ROUND(I228*H228,2)</f>
        <v>0</v>
      </c>
      <c r="BL228" s="18" t="s">
        <v>165</v>
      </c>
      <c r="BM228" s="181" t="s">
        <v>489</v>
      </c>
    </row>
    <row r="229" spans="1:65" s="14" customFormat="1">
      <c r="B229" s="191"/>
      <c r="D229" s="184" t="s">
        <v>167</v>
      </c>
      <c r="E229" s="192" t="s">
        <v>1</v>
      </c>
      <c r="F229" s="193" t="s">
        <v>480</v>
      </c>
      <c r="H229" s="194">
        <v>13</v>
      </c>
      <c r="I229" s="195"/>
      <c r="L229" s="191"/>
      <c r="M229" s="196"/>
      <c r="N229" s="197"/>
      <c r="O229" s="197"/>
      <c r="P229" s="197"/>
      <c r="Q229" s="197"/>
      <c r="R229" s="197"/>
      <c r="S229" s="197"/>
      <c r="T229" s="198"/>
      <c r="AT229" s="192" t="s">
        <v>167</v>
      </c>
      <c r="AU229" s="192" t="s">
        <v>93</v>
      </c>
      <c r="AV229" s="14" t="s">
        <v>93</v>
      </c>
      <c r="AW229" s="14" t="s">
        <v>38</v>
      </c>
      <c r="AX229" s="14" t="s">
        <v>91</v>
      </c>
      <c r="AY229" s="192" t="s">
        <v>159</v>
      </c>
    </row>
    <row r="230" spans="1:65" s="14" customFormat="1">
      <c r="B230" s="191"/>
      <c r="D230" s="184" t="s">
        <v>167</v>
      </c>
      <c r="F230" s="193" t="s">
        <v>490</v>
      </c>
      <c r="H230" s="194">
        <v>13.39</v>
      </c>
      <c r="I230" s="195"/>
      <c r="L230" s="191"/>
      <c r="M230" s="196"/>
      <c r="N230" s="197"/>
      <c r="O230" s="197"/>
      <c r="P230" s="197"/>
      <c r="Q230" s="197"/>
      <c r="R230" s="197"/>
      <c r="S230" s="197"/>
      <c r="T230" s="198"/>
      <c r="AT230" s="192" t="s">
        <v>167</v>
      </c>
      <c r="AU230" s="192" t="s">
        <v>93</v>
      </c>
      <c r="AV230" s="14" t="s">
        <v>93</v>
      </c>
      <c r="AW230" s="14" t="s">
        <v>3</v>
      </c>
      <c r="AX230" s="14" t="s">
        <v>91</v>
      </c>
      <c r="AY230" s="192" t="s">
        <v>159</v>
      </c>
    </row>
    <row r="231" spans="1:65" s="2" customFormat="1" ht="19.8" customHeight="1">
      <c r="A231" s="34"/>
      <c r="B231" s="168"/>
      <c r="C231" s="207" t="s">
        <v>491</v>
      </c>
      <c r="D231" s="207" t="s">
        <v>209</v>
      </c>
      <c r="E231" s="208" t="s">
        <v>492</v>
      </c>
      <c r="F231" s="209" t="s">
        <v>493</v>
      </c>
      <c r="G231" s="210" t="s">
        <v>164</v>
      </c>
      <c r="H231" s="211">
        <v>28.736999999999998</v>
      </c>
      <c r="I231" s="212"/>
      <c r="J231" s="213">
        <f>ROUND(I231*H231,2)</f>
        <v>0</v>
      </c>
      <c r="K231" s="214"/>
      <c r="L231" s="215"/>
      <c r="M231" s="216" t="s">
        <v>1</v>
      </c>
      <c r="N231" s="217" t="s">
        <v>48</v>
      </c>
      <c r="O231" s="60"/>
      <c r="P231" s="179">
        <f>O231*H231</f>
        <v>0</v>
      </c>
      <c r="Q231" s="179">
        <v>0.13100000000000001</v>
      </c>
      <c r="R231" s="179">
        <f>Q231*H231</f>
        <v>3.7645469999999999</v>
      </c>
      <c r="S231" s="179">
        <v>0</v>
      </c>
      <c r="T231" s="18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1" t="s">
        <v>200</v>
      </c>
      <c r="AT231" s="181" t="s">
        <v>209</v>
      </c>
      <c r="AU231" s="181" t="s">
        <v>93</v>
      </c>
      <c r="AY231" s="18" t="s">
        <v>159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8" t="s">
        <v>91</v>
      </c>
      <c r="BK231" s="182">
        <f>ROUND(I231*H231,2)</f>
        <v>0</v>
      </c>
      <c r="BL231" s="18" t="s">
        <v>165</v>
      </c>
      <c r="BM231" s="181" t="s">
        <v>494</v>
      </c>
    </row>
    <row r="232" spans="1:65" s="14" customFormat="1">
      <c r="B232" s="191"/>
      <c r="D232" s="184" t="s">
        <v>167</v>
      </c>
      <c r="E232" s="192" t="s">
        <v>1</v>
      </c>
      <c r="F232" s="193" t="s">
        <v>495</v>
      </c>
      <c r="H232" s="194">
        <v>8.3000000000000007</v>
      </c>
      <c r="I232" s="195"/>
      <c r="L232" s="191"/>
      <c r="M232" s="196"/>
      <c r="N232" s="197"/>
      <c r="O232" s="197"/>
      <c r="P232" s="197"/>
      <c r="Q232" s="197"/>
      <c r="R232" s="197"/>
      <c r="S232" s="197"/>
      <c r="T232" s="198"/>
      <c r="AT232" s="192" t="s">
        <v>167</v>
      </c>
      <c r="AU232" s="192" t="s">
        <v>93</v>
      </c>
      <c r="AV232" s="14" t="s">
        <v>93</v>
      </c>
      <c r="AW232" s="14" t="s">
        <v>38</v>
      </c>
      <c r="AX232" s="14" t="s">
        <v>83</v>
      </c>
      <c r="AY232" s="192" t="s">
        <v>159</v>
      </c>
    </row>
    <row r="233" spans="1:65" s="14" customFormat="1">
      <c r="B233" s="191"/>
      <c r="D233" s="184" t="s">
        <v>167</v>
      </c>
      <c r="E233" s="192" t="s">
        <v>1</v>
      </c>
      <c r="F233" s="193" t="s">
        <v>496</v>
      </c>
      <c r="H233" s="194">
        <v>19.600000000000001</v>
      </c>
      <c r="I233" s="195"/>
      <c r="L233" s="191"/>
      <c r="M233" s="196"/>
      <c r="N233" s="197"/>
      <c r="O233" s="197"/>
      <c r="P233" s="197"/>
      <c r="Q233" s="197"/>
      <c r="R233" s="197"/>
      <c r="S233" s="197"/>
      <c r="T233" s="198"/>
      <c r="AT233" s="192" t="s">
        <v>167</v>
      </c>
      <c r="AU233" s="192" t="s">
        <v>93</v>
      </c>
      <c r="AV233" s="14" t="s">
        <v>93</v>
      </c>
      <c r="AW233" s="14" t="s">
        <v>38</v>
      </c>
      <c r="AX233" s="14" t="s">
        <v>83</v>
      </c>
      <c r="AY233" s="192" t="s">
        <v>159</v>
      </c>
    </row>
    <row r="234" spans="1:65" s="15" customFormat="1">
      <c r="B234" s="199"/>
      <c r="D234" s="184" t="s">
        <v>167</v>
      </c>
      <c r="E234" s="200" t="s">
        <v>1</v>
      </c>
      <c r="F234" s="201" t="s">
        <v>172</v>
      </c>
      <c r="H234" s="202">
        <v>27.900000000000002</v>
      </c>
      <c r="I234" s="203"/>
      <c r="L234" s="199"/>
      <c r="M234" s="204"/>
      <c r="N234" s="205"/>
      <c r="O234" s="205"/>
      <c r="P234" s="205"/>
      <c r="Q234" s="205"/>
      <c r="R234" s="205"/>
      <c r="S234" s="205"/>
      <c r="T234" s="206"/>
      <c r="AT234" s="200" t="s">
        <v>167</v>
      </c>
      <c r="AU234" s="200" t="s">
        <v>93</v>
      </c>
      <c r="AV234" s="15" t="s">
        <v>165</v>
      </c>
      <c r="AW234" s="15" t="s">
        <v>38</v>
      </c>
      <c r="AX234" s="15" t="s">
        <v>91</v>
      </c>
      <c r="AY234" s="200" t="s">
        <v>159</v>
      </c>
    </row>
    <row r="235" spans="1:65" s="14" customFormat="1">
      <c r="B235" s="191"/>
      <c r="D235" s="184" t="s">
        <v>167</v>
      </c>
      <c r="F235" s="193" t="s">
        <v>497</v>
      </c>
      <c r="H235" s="194">
        <v>28.736999999999998</v>
      </c>
      <c r="I235" s="195"/>
      <c r="L235" s="191"/>
      <c r="M235" s="196"/>
      <c r="N235" s="197"/>
      <c r="O235" s="197"/>
      <c r="P235" s="197"/>
      <c r="Q235" s="197"/>
      <c r="R235" s="197"/>
      <c r="S235" s="197"/>
      <c r="T235" s="198"/>
      <c r="AT235" s="192" t="s">
        <v>167</v>
      </c>
      <c r="AU235" s="192" t="s">
        <v>93</v>
      </c>
      <c r="AV235" s="14" t="s">
        <v>93</v>
      </c>
      <c r="AW235" s="14" t="s">
        <v>3</v>
      </c>
      <c r="AX235" s="14" t="s">
        <v>91</v>
      </c>
      <c r="AY235" s="192" t="s">
        <v>159</v>
      </c>
    </row>
    <row r="236" spans="1:65" s="2" customFormat="1" ht="19.8" customHeight="1">
      <c r="A236" s="34"/>
      <c r="B236" s="168"/>
      <c r="C236" s="169" t="s">
        <v>498</v>
      </c>
      <c r="D236" s="169" t="s">
        <v>161</v>
      </c>
      <c r="E236" s="170" t="s">
        <v>499</v>
      </c>
      <c r="F236" s="171" t="s">
        <v>500</v>
      </c>
      <c r="G236" s="172" t="s">
        <v>238</v>
      </c>
      <c r="H236" s="173">
        <v>12</v>
      </c>
      <c r="I236" s="174"/>
      <c r="J236" s="175">
        <f>ROUND(I236*H236,2)</f>
        <v>0</v>
      </c>
      <c r="K236" s="176"/>
      <c r="L236" s="35"/>
      <c r="M236" s="177" t="s">
        <v>1</v>
      </c>
      <c r="N236" s="178" t="s">
        <v>48</v>
      </c>
      <c r="O236" s="60"/>
      <c r="P236" s="179">
        <f>O236*H236</f>
        <v>0</v>
      </c>
      <c r="Q236" s="179">
        <v>3.5999999999999999E-3</v>
      </c>
      <c r="R236" s="179">
        <f>Q236*H236</f>
        <v>4.3200000000000002E-2</v>
      </c>
      <c r="S236" s="179">
        <v>0</v>
      </c>
      <c r="T236" s="18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1" t="s">
        <v>165</v>
      </c>
      <c r="AT236" s="181" t="s">
        <v>161</v>
      </c>
      <c r="AU236" s="181" t="s">
        <v>93</v>
      </c>
      <c r="AY236" s="18" t="s">
        <v>159</v>
      </c>
      <c r="BE236" s="182">
        <f>IF(N236="základní",J236,0)</f>
        <v>0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8" t="s">
        <v>91</v>
      </c>
      <c r="BK236" s="182">
        <f>ROUND(I236*H236,2)</f>
        <v>0</v>
      </c>
      <c r="BL236" s="18" t="s">
        <v>165</v>
      </c>
      <c r="BM236" s="181" t="s">
        <v>501</v>
      </c>
    </row>
    <row r="237" spans="1:65" s="12" customFormat="1" ht="22.8" customHeight="1">
      <c r="B237" s="155"/>
      <c r="D237" s="156" t="s">
        <v>82</v>
      </c>
      <c r="E237" s="166" t="s">
        <v>204</v>
      </c>
      <c r="F237" s="166" t="s">
        <v>285</v>
      </c>
      <c r="I237" s="158"/>
      <c r="J237" s="167">
        <f>BK237</f>
        <v>0</v>
      </c>
      <c r="L237" s="155"/>
      <c r="M237" s="160"/>
      <c r="N237" s="161"/>
      <c r="O237" s="161"/>
      <c r="P237" s="162">
        <f>SUM(P238:P256)</f>
        <v>0</v>
      </c>
      <c r="Q237" s="161"/>
      <c r="R237" s="162">
        <f>SUM(R238:R256)</f>
        <v>58.362686400000001</v>
      </c>
      <c r="S237" s="161"/>
      <c r="T237" s="163">
        <f>SUM(T238:T256)</f>
        <v>0</v>
      </c>
      <c r="AR237" s="156" t="s">
        <v>91</v>
      </c>
      <c r="AT237" s="164" t="s">
        <v>82</v>
      </c>
      <c r="AU237" s="164" t="s">
        <v>91</v>
      </c>
      <c r="AY237" s="156" t="s">
        <v>159</v>
      </c>
      <c r="BK237" s="165">
        <f>SUM(BK238:BK256)</f>
        <v>0</v>
      </c>
    </row>
    <row r="238" spans="1:65" s="2" customFormat="1" ht="30" customHeight="1">
      <c r="A238" s="34"/>
      <c r="B238" s="168"/>
      <c r="C238" s="169" t="s">
        <v>502</v>
      </c>
      <c r="D238" s="169" t="s">
        <v>161</v>
      </c>
      <c r="E238" s="170" t="s">
        <v>503</v>
      </c>
      <c r="F238" s="171" t="s">
        <v>504</v>
      </c>
      <c r="G238" s="172" t="s">
        <v>238</v>
      </c>
      <c r="H238" s="173">
        <v>232</v>
      </c>
      <c r="I238" s="174"/>
      <c r="J238" s="175">
        <f>ROUND(I238*H238,2)</f>
        <v>0</v>
      </c>
      <c r="K238" s="176"/>
      <c r="L238" s="35"/>
      <c r="M238" s="177" t="s">
        <v>1</v>
      </c>
      <c r="N238" s="178" t="s">
        <v>48</v>
      </c>
      <c r="O238" s="60"/>
      <c r="P238" s="179">
        <f>O238*H238</f>
        <v>0</v>
      </c>
      <c r="Q238" s="179">
        <v>0.1295</v>
      </c>
      <c r="R238" s="179">
        <f>Q238*H238</f>
        <v>30.044</v>
      </c>
      <c r="S238" s="179">
        <v>0</v>
      </c>
      <c r="T238" s="18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1" t="s">
        <v>165</v>
      </c>
      <c r="AT238" s="181" t="s">
        <v>161</v>
      </c>
      <c r="AU238" s="181" t="s">
        <v>93</v>
      </c>
      <c r="AY238" s="18" t="s">
        <v>159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8" t="s">
        <v>91</v>
      </c>
      <c r="BK238" s="182">
        <f>ROUND(I238*H238,2)</f>
        <v>0</v>
      </c>
      <c r="BL238" s="18" t="s">
        <v>165</v>
      </c>
      <c r="BM238" s="181" t="s">
        <v>505</v>
      </c>
    </row>
    <row r="239" spans="1:65" s="2" customFormat="1" ht="19.8" customHeight="1">
      <c r="A239" s="34"/>
      <c r="B239" s="168"/>
      <c r="C239" s="207" t="s">
        <v>506</v>
      </c>
      <c r="D239" s="207" t="s">
        <v>209</v>
      </c>
      <c r="E239" s="208" t="s">
        <v>507</v>
      </c>
      <c r="F239" s="209" t="s">
        <v>508</v>
      </c>
      <c r="G239" s="210" t="s">
        <v>238</v>
      </c>
      <c r="H239" s="211">
        <v>4</v>
      </c>
      <c r="I239" s="212"/>
      <c r="J239" s="213">
        <f>ROUND(I239*H239,2)</f>
        <v>0</v>
      </c>
      <c r="K239" s="214"/>
      <c r="L239" s="215"/>
      <c r="M239" s="216" t="s">
        <v>1</v>
      </c>
      <c r="N239" s="217" t="s">
        <v>48</v>
      </c>
      <c r="O239" s="60"/>
      <c r="P239" s="179">
        <f>O239*H239</f>
        <v>0</v>
      </c>
      <c r="Q239" s="179">
        <v>5.8000000000000003E-2</v>
      </c>
      <c r="R239" s="179">
        <f>Q239*H239</f>
        <v>0.23200000000000001</v>
      </c>
      <c r="S239" s="179">
        <v>0</v>
      </c>
      <c r="T239" s="18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1" t="s">
        <v>200</v>
      </c>
      <c r="AT239" s="181" t="s">
        <v>209</v>
      </c>
      <c r="AU239" s="181" t="s">
        <v>93</v>
      </c>
      <c r="AY239" s="18" t="s">
        <v>159</v>
      </c>
      <c r="BE239" s="182">
        <f>IF(N239="základní",J239,0)</f>
        <v>0</v>
      </c>
      <c r="BF239" s="182">
        <f>IF(N239="snížená",J239,0)</f>
        <v>0</v>
      </c>
      <c r="BG239" s="182">
        <f>IF(N239="zákl. přenesená",J239,0)</f>
        <v>0</v>
      </c>
      <c r="BH239" s="182">
        <f>IF(N239="sníž. přenesená",J239,0)</f>
        <v>0</v>
      </c>
      <c r="BI239" s="182">
        <f>IF(N239="nulová",J239,0)</f>
        <v>0</v>
      </c>
      <c r="BJ239" s="18" t="s">
        <v>91</v>
      </c>
      <c r="BK239" s="182">
        <f>ROUND(I239*H239,2)</f>
        <v>0</v>
      </c>
      <c r="BL239" s="18" t="s">
        <v>165</v>
      </c>
      <c r="BM239" s="181" t="s">
        <v>509</v>
      </c>
    </row>
    <row r="240" spans="1:65" s="13" customFormat="1">
      <c r="B240" s="183"/>
      <c r="D240" s="184" t="s">
        <v>167</v>
      </c>
      <c r="E240" s="185" t="s">
        <v>1</v>
      </c>
      <c r="F240" s="186" t="s">
        <v>354</v>
      </c>
      <c r="H240" s="185" t="s">
        <v>1</v>
      </c>
      <c r="I240" s="187"/>
      <c r="L240" s="183"/>
      <c r="M240" s="188"/>
      <c r="N240" s="189"/>
      <c r="O240" s="189"/>
      <c r="P240" s="189"/>
      <c r="Q240" s="189"/>
      <c r="R240" s="189"/>
      <c r="S240" s="189"/>
      <c r="T240" s="190"/>
      <c r="AT240" s="185" t="s">
        <v>167</v>
      </c>
      <c r="AU240" s="185" t="s">
        <v>93</v>
      </c>
      <c r="AV240" s="13" t="s">
        <v>91</v>
      </c>
      <c r="AW240" s="13" t="s">
        <v>38</v>
      </c>
      <c r="AX240" s="13" t="s">
        <v>83</v>
      </c>
      <c r="AY240" s="185" t="s">
        <v>159</v>
      </c>
    </row>
    <row r="241" spans="1:65" s="13" customFormat="1">
      <c r="B241" s="183"/>
      <c r="D241" s="184" t="s">
        <v>167</v>
      </c>
      <c r="E241" s="185" t="s">
        <v>1</v>
      </c>
      <c r="F241" s="186" t="s">
        <v>386</v>
      </c>
      <c r="H241" s="185" t="s">
        <v>1</v>
      </c>
      <c r="I241" s="187"/>
      <c r="L241" s="183"/>
      <c r="M241" s="188"/>
      <c r="N241" s="189"/>
      <c r="O241" s="189"/>
      <c r="P241" s="189"/>
      <c r="Q241" s="189"/>
      <c r="R241" s="189"/>
      <c r="S241" s="189"/>
      <c r="T241" s="190"/>
      <c r="AT241" s="185" t="s">
        <v>167</v>
      </c>
      <c r="AU241" s="185" t="s">
        <v>93</v>
      </c>
      <c r="AV241" s="13" t="s">
        <v>91</v>
      </c>
      <c r="AW241" s="13" t="s">
        <v>38</v>
      </c>
      <c r="AX241" s="13" t="s">
        <v>83</v>
      </c>
      <c r="AY241" s="185" t="s">
        <v>159</v>
      </c>
    </row>
    <row r="242" spans="1:65" s="14" customFormat="1">
      <c r="B242" s="191"/>
      <c r="D242" s="184" t="s">
        <v>167</v>
      </c>
      <c r="E242" s="192" t="s">
        <v>1</v>
      </c>
      <c r="F242" s="193" t="s">
        <v>510</v>
      </c>
      <c r="H242" s="194">
        <v>4</v>
      </c>
      <c r="I242" s="195"/>
      <c r="L242" s="191"/>
      <c r="M242" s="196"/>
      <c r="N242" s="197"/>
      <c r="O242" s="197"/>
      <c r="P242" s="197"/>
      <c r="Q242" s="197"/>
      <c r="R242" s="197"/>
      <c r="S242" s="197"/>
      <c r="T242" s="198"/>
      <c r="AT242" s="192" t="s">
        <v>167</v>
      </c>
      <c r="AU242" s="192" t="s">
        <v>93</v>
      </c>
      <c r="AV242" s="14" t="s">
        <v>93</v>
      </c>
      <c r="AW242" s="14" t="s">
        <v>38</v>
      </c>
      <c r="AX242" s="14" t="s">
        <v>91</v>
      </c>
      <c r="AY242" s="192" t="s">
        <v>159</v>
      </c>
    </row>
    <row r="243" spans="1:65" s="2" customFormat="1" ht="19.8" customHeight="1">
      <c r="A243" s="34"/>
      <c r="B243" s="168"/>
      <c r="C243" s="207" t="s">
        <v>511</v>
      </c>
      <c r="D243" s="207" t="s">
        <v>209</v>
      </c>
      <c r="E243" s="208" t="s">
        <v>512</v>
      </c>
      <c r="F243" s="209" t="s">
        <v>513</v>
      </c>
      <c r="G243" s="210" t="s">
        <v>238</v>
      </c>
      <c r="H243" s="211">
        <v>228</v>
      </c>
      <c r="I243" s="212"/>
      <c r="J243" s="213">
        <f>ROUND(I243*H243,2)</f>
        <v>0</v>
      </c>
      <c r="K243" s="214"/>
      <c r="L243" s="215"/>
      <c r="M243" s="216" t="s">
        <v>1</v>
      </c>
      <c r="N243" s="217" t="s">
        <v>48</v>
      </c>
      <c r="O243" s="60"/>
      <c r="P243" s="179">
        <f>O243*H243</f>
        <v>0</v>
      </c>
      <c r="Q243" s="179">
        <v>4.4999999999999998E-2</v>
      </c>
      <c r="R243" s="179">
        <f>Q243*H243</f>
        <v>10.26</v>
      </c>
      <c r="S243" s="179">
        <v>0</v>
      </c>
      <c r="T243" s="18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1" t="s">
        <v>200</v>
      </c>
      <c r="AT243" s="181" t="s">
        <v>209</v>
      </c>
      <c r="AU243" s="181" t="s">
        <v>93</v>
      </c>
      <c r="AY243" s="18" t="s">
        <v>159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8" t="s">
        <v>91</v>
      </c>
      <c r="BK243" s="182">
        <f>ROUND(I243*H243,2)</f>
        <v>0</v>
      </c>
      <c r="BL243" s="18" t="s">
        <v>165</v>
      </c>
      <c r="BM243" s="181" t="s">
        <v>514</v>
      </c>
    </row>
    <row r="244" spans="1:65" s="13" customFormat="1">
      <c r="B244" s="183"/>
      <c r="D244" s="184" t="s">
        <v>167</v>
      </c>
      <c r="E244" s="185" t="s">
        <v>1</v>
      </c>
      <c r="F244" s="186" t="s">
        <v>354</v>
      </c>
      <c r="H244" s="185" t="s">
        <v>1</v>
      </c>
      <c r="I244" s="187"/>
      <c r="L244" s="183"/>
      <c r="M244" s="188"/>
      <c r="N244" s="189"/>
      <c r="O244" s="189"/>
      <c r="P244" s="189"/>
      <c r="Q244" s="189"/>
      <c r="R244" s="189"/>
      <c r="S244" s="189"/>
      <c r="T244" s="190"/>
      <c r="AT244" s="185" t="s">
        <v>167</v>
      </c>
      <c r="AU244" s="185" t="s">
        <v>93</v>
      </c>
      <c r="AV244" s="13" t="s">
        <v>91</v>
      </c>
      <c r="AW244" s="13" t="s">
        <v>38</v>
      </c>
      <c r="AX244" s="13" t="s">
        <v>83</v>
      </c>
      <c r="AY244" s="185" t="s">
        <v>159</v>
      </c>
    </row>
    <row r="245" spans="1:65" s="13" customFormat="1">
      <c r="B245" s="183"/>
      <c r="D245" s="184" t="s">
        <v>167</v>
      </c>
      <c r="E245" s="185" t="s">
        <v>1</v>
      </c>
      <c r="F245" s="186" t="s">
        <v>386</v>
      </c>
      <c r="H245" s="185" t="s">
        <v>1</v>
      </c>
      <c r="I245" s="187"/>
      <c r="L245" s="183"/>
      <c r="M245" s="188"/>
      <c r="N245" s="189"/>
      <c r="O245" s="189"/>
      <c r="P245" s="189"/>
      <c r="Q245" s="189"/>
      <c r="R245" s="189"/>
      <c r="S245" s="189"/>
      <c r="T245" s="190"/>
      <c r="AT245" s="185" t="s">
        <v>167</v>
      </c>
      <c r="AU245" s="185" t="s">
        <v>93</v>
      </c>
      <c r="AV245" s="13" t="s">
        <v>91</v>
      </c>
      <c r="AW245" s="13" t="s">
        <v>38</v>
      </c>
      <c r="AX245" s="13" t="s">
        <v>83</v>
      </c>
      <c r="AY245" s="185" t="s">
        <v>159</v>
      </c>
    </row>
    <row r="246" spans="1:65" s="14" customFormat="1">
      <c r="B246" s="191"/>
      <c r="D246" s="184" t="s">
        <v>167</v>
      </c>
      <c r="E246" s="192" t="s">
        <v>1</v>
      </c>
      <c r="F246" s="193" t="s">
        <v>515</v>
      </c>
      <c r="H246" s="194">
        <v>228</v>
      </c>
      <c r="I246" s="195"/>
      <c r="L246" s="191"/>
      <c r="M246" s="196"/>
      <c r="N246" s="197"/>
      <c r="O246" s="197"/>
      <c r="P246" s="197"/>
      <c r="Q246" s="197"/>
      <c r="R246" s="197"/>
      <c r="S246" s="197"/>
      <c r="T246" s="198"/>
      <c r="AT246" s="192" t="s">
        <v>167</v>
      </c>
      <c r="AU246" s="192" t="s">
        <v>93</v>
      </c>
      <c r="AV246" s="14" t="s">
        <v>93</v>
      </c>
      <c r="AW246" s="14" t="s">
        <v>38</v>
      </c>
      <c r="AX246" s="14" t="s">
        <v>91</v>
      </c>
      <c r="AY246" s="192" t="s">
        <v>159</v>
      </c>
    </row>
    <row r="247" spans="1:65" s="2" customFormat="1" ht="19.8" customHeight="1">
      <c r="A247" s="34"/>
      <c r="B247" s="168"/>
      <c r="C247" s="169" t="s">
        <v>516</v>
      </c>
      <c r="D247" s="169" t="s">
        <v>161</v>
      </c>
      <c r="E247" s="170" t="s">
        <v>517</v>
      </c>
      <c r="F247" s="171" t="s">
        <v>518</v>
      </c>
      <c r="G247" s="172" t="s">
        <v>182</v>
      </c>
      <c r="H247" s="173">
        <v>6.96</v>
      </c>
      <c r="I247" s="174"/>
      <c r="J247" s="175">
        <f>ROUND(I247*H247,2)</f>
        <v>0</v>
      </c>
      <c r="K247" s="176"/>
      <c r="L247" s="35"/>
      <c r="M247" s="177" t="s">
        <v>1</v>
      </c>
      <c r="N247" s="178" t="s">
        <v>48</v>
      </c>
      <c r="O247" s="60"/>
      <c r="P247" s="179">
        <f>O247*H247</f>
        <v>0</v>
      </c>
      <c r="Q247" s="179">
        <v>2.2563399999999998</v>
      </c>
      <c r="R247" s="179">
        <f>Q247*H247</f>
        <v>15.704126399999998</v>
      </c>
      <c r="S247" s="179">
        <v>0</v>
      </c>
      <c r="T247" s="18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1" t="s">
        <v>165</v>
      </c>
      <c r="AT247" s="181" t="s">
        <v>161</v>
      </c>
      <c r="AU247" s="181" t="s">
        <v>93</v>
      </c>
      <c r="AY247" s="18" t="s">
        <v>159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8" t="s">
        <v>91</v>
      </c>
      <c r="BK247" s="182">
        <f>ROUND(I247*H247,2)</f>
        <v>0</v>
      </c>
      <c r="BL247" s="18" t="s">
        <v>165</v>
      </c>
      <c r="BM247" s="181" t="s">
        <v>519</v>
      </c>
    </row>
    <row r="248" spans="1:65" s="14" customFormat="1" ht="20.399999999999999">
      <c r="B248" s="191"/>
      <c r="D248" s="184" t="s">
        <v>167</v>
      </c>
      <c r="E248" s="192" t="s">
        <v>1</v>
      </c>
      <c r="F248" s="193" t="s">
        <v>520</v>
      </c>
      <c r="H248" s="194">
        <v>6.96</v>
      </c>
      <c r="I248" s="195"/>
      <c r="L248" s="191"/>
      <c r="M248" s="196"/>
      <c r="N248" s="197"/>
      <c r="O248" s="197"/>
      <c r="P248" s="197"/>
      <c r="Q248" s="197"/>
      <c r="R248" s="197"/>
      <c r="S248" s="197"/>
      <c r="T248" s="198"/>
      <c r="AT248" s="192" t="s">
        <v>167</v>
      </c>
      <c r="AU248" s="192" t="s">
        <v>93</v>
      </c>
      <c r="AV248" s="14" t="s">
        <v>93</v>
      </c>
      <c r="AW248" s="14" t="s">
        <v>38</v>
      </c>
      <c r="AX248" s="14" t="s">
        <v>91</v>
      </c>
      <c r="AY248" s="192" t="s">
        <v>159</v>
      </c>
    </row>
    <row r="249" spans="1:65" s="2" customFormat="1" ht="19.8" customHeight="1">
      <c r="A249" s="34"/>
      <c r="B249" s="168"/>
      <c r="C249" s="169" t="s">
        <v>521</v>
      </c>
      <c r="D249" s="169" t="s">
        <v>161</v>
      </c>
      <c r="E249" s="170" t="s">
        <v>522</v>
      </c>
      <c r="F249" s="171" t="s">
        <v>523</v>
      </c>
      <c r="G249" s="172" t="s">
        <v>238</v>
      </c>
      <c r="H249" s="173">
        <v>12</v>
      </c>
      <c r="I249" s="174"/>
      <c r="J249" s="175">
        <f>ROUND(I249*H249,2)</f>
        <v>0</v>
      </c>
      <c r="K249" s="176"/>
      <c r="L249" s="35"/>
      <c r="M249" s="177" t="s">
        <v>1</v>
      </c>
      <c r="N249" s="178" t="s">
        <v>48</v>
      </c>
      <c r="O249" s="60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1" t="s">
        <v>165</v>
      </c>
      <c r="AT249" s="181" t="s">
        <v>161</v>
      </c>
      <c r="AU249" s="181" t="s">
        <v>93</v>
      </c>
      <c r="AY249" s="18" t="s">
        <v>159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8" t="s">
        <v>91</v>
      </c>
      <c r="BK249" s="182">
        <f>ROUND(I249*H249,2)</f>
        <v>0</v>
      </c>
      <c r="BL249" s="18" t="s">
        <v>165</v>
      </c>
      <c r="BM249" s="181" t="s">
        <v>524</v>
      </c>
    </row>
    <row r="250" spans="1:65" s="13" customFormat="1">
      <c r="B250" s="183"/>
      <c r="D250" s="184" t="s">
        <v>167</v>
      </c>
      <c r="E250" s="185" t="s">
        <v>1</v>
      </c>
      <c r="F250" s="186" t="s">
        <v>355</v>
      </c>
      <c r="H250" s="185" t="s">
        <v>1</v>
      </c>
      <c r="I250" s="187"/>
      <c r="L250" s="183"/>
      <c r="M250" s="188"/>
      <c r="N250" s="189"/>
      <c r="O250" s="189"/>
      <c r="P250" s="189"/>
      <c r="Q250" s="189"/>
      <c r="R250" s="189"/>
      <c r="S250" s="189"/>
      <c r="T250" s="190"/>
      <c r="AT250" s="185" t="s">
        <v>167</v>
      </c>
      <c r="AU250" s="185" t="s">
        <v>93</v>
      </c>
      <c r="AV250" s="13" t="s">
        <v>91</v>
      </c>
      <c r="AW250" s="13" t="s">
        <v>38</v>
      </c>
      <c r="AX250" s="13" t="s">
        <v>83</v>
      </c>
      <c r="AY250" s="185" t="s">
        <v>159</v>
      </c>
    </row>
    <row r="251" spans="1:65" s="14" customFormat="1">
      <c r="B251" s="191"/>
      <c r="D251" s="184" t="s">
        <v>167</v>
      </c>
      <c r="E251" s="192" t="s">
        <v>1</v>
      </c>
      <c r="F251" s="193" t="s">
        <v>525</v>
      </c>
      <c r="H251" s="194">
        <v>12</v>
      </c>
      <c r="I251" s="195"/>
      <c r="L251" s="191"/>
      <c r="M251" s="196"/>
      <c r="N251" s="197"/>
      <c r="O251" s="197"/>
      <c r="P251" s="197"/>
      <c r="Q251" s="197"/>
      <c r="R251" s="197"/>
      <c r="S251" s="197"/>
      <c r="T251" s="198"/>
      <c r="AT251" s="192" t="s">
        <v>167</v>
      </c>
      <c r="AU251" s="192" t="s">
        <v>93</v>
      </c>
      <c r="AV251" s="14" t="s">
        <v>93</v>
      </c>
      <c r="AW251" s="14" t="s">
        <v>38</v>
      </c>
      <c r="AX251" s="14" t="s">
        <v>91</v>
      </c>
      <c r="AY251" s="192" t="s">
        <v>159</v>
      </c>
    </row>
    <row r="252" spans="1:65" s="2" customFormat="1" ht="30" customHeight="1">
      <c r="A252" s="34"/>
      <c r="B252" s="168"/>
      <c r="C252" s="169" t="s">
        <v>526</v>
      </c>
      <c r="D252" s="169" t="s">
        <v>161</v>
      </c>
      <c r="E252" s="170" t="s">
        <v>527</v>
      </c>
      <c r="F252" s="171" t="s">
        <v>528</v>
      </c>
      <c r="G252" s="172" t="s">
        <v>238</v>
      </c>
      <c r="H252" s="173">
        <v>8</v>
      </c>
      <c r="I252" s="174"/>
      <c r="J252" s="175">
        <f>ROUND(I252*H252,2)</f>
        <v>0</v>
      </c>
      <c r="K252" s="176"/>
      <c r="L252" s="35"/>
      <c r="M252" s="177" t="s">
        <v>1</v>
      </c>
      <c r="N252" s="178" t="s">
        <v>48</v>
      </c>
      <c r="O252" s="60"/>
      <c r="P252" s="179">
        <f>O252*H252</f>
        <v>0</v>
      </c>
      <c r="Q252" s="179">
        <v>0.26532</v>
      </c>
      <c r="R252" s="179">
        <f>Q252*H252</f>
        <v>2.12256</v>
      </c>
      <c r="S252" s="179">
        <v>0</v>
      </c>
      <c r="T252" s="18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1" t="s">
        <v>165</v>
      </c>
      <c r="AT252" s="181" t="s">
        <v>161</v>
      </c>
      <c r="AU252" s="181" t="s">
        <v>93</v>
      </c>
      <c r="AY252" s="18" t="s">
        <v>159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8" t="s">
        <v>91</v>
      </c>
      <c r="BK252" s="182">
        <f>ROUND(I252*H252,2)</f>
        <v>0</v>
      </c>
      <c r="BL252" s="18" t="s">
        <v>165</v>
      </c>
      <c r="BM252" s="181" t="s">
        <v>529</v>
      </c>
    </row>
    <row r="253" spans="1:65" s="13" customFormat="1">
      <c r="B253" s="183"/>
      <c r="D253" s="184" t="s">
        <v>167</v>
      </c>
      <c r="E253" s="185" t="s">
        <v>1</v>
      </c>
      <c r="F253" s="186" t="s">
        <v>354</v>
      </c>
      <c r="H253" s="185" t="s">
        <v>1</v>
      </c>
      <c r="I253" s="187"/>
      <c r="L253" s="183"/>
      <c r="M253" s="188"/>
      <c r="N253" s="189"/>
      <c r="O253" s="189"/>
      <c r="P253" s="189"/>
      <c r="Q253" s="189"/>
      <c r="R253" s="189"/>
      <c r="S253" s="189"/>
      <c r="T253" s="190"/>
      <c r="AT253" s="185" t="s">
        <v>167</v>
      </c>
      <c r="AU253" s="185" t="s">
        <v>93</v>
      </c>
      <c r="AV253" s="13" t="s">
        <v>91</v>
      </c>
      <c r="AW253" s="13" t="s">
        <v>38</v>
      </c>
      <c r="AX253" s="13" t="s">
        <v>83</v>
      </c>
      <c r="AY253" s="185" t="s">
        <v>159</v>
      </c>
    </row>
    <row r="254" spans="1:65" s="13" customFormat="1">
      <c r="B254" s="183"/>
      <c r="D254" s="184" t="s">
        <v>167</v>
      </c>
      <c r="E254" s="185" t="s">
        <v>1</v>
      </c>
      <c r="F254" s="186" t="s">
        <v>386</v>
      </c>
      <c r="H254" s="185" t="s">
        <v>1</v>
      </c>
      <c r="I254" s="187"/>
      <c r="L254" s="183"/>
      <c r="M254" s="188"/>
      <c r="N254" s="189"/>
      <c r="O254" s="189"/>
      <c r="P254" s="189"/>
      <c r="Q254" s="189"/>
      <c r="R254" s="189"/>
      <c r="S254" s="189"/>
      <c r="T254" s="190"/>
      <c r="AT254" s="185" t="s">
        <v>167</v>
      </c>
      <c r="AU254" s="185" t="s">
        <v>93</v>
      </c>
      <c r="AV254" s="13" t="s">
        <v>91</v>
      </c>
      <c r="AW254" s="13" t="s">
        <v>38</v>
      </c>
      <c r="AX254" s="13" t="s">
        <v>83</v>
      </c>
      <c r="AY254" s="185" t="s">
        <v>159</v>
      </c>
    </row>
    <row r="255" spans="1:65" s="14" customFormat="1">
      <c r="B255" s="191"/>
      <c r="D255" s="184" t="s">
        <v>167</v>
      </c>
      <c r="E255" s="192" t="s">
        <v>1</v>
      </c>
      <c r="F255" s="193" t="s">
        <v>530</v>
      </c>
      <c r="H255" s="194">
        <v>8</v>
      </c>
      <c r="I255" s="195"/>
      <c r="L255" s="191"/>
      <c r="M255" s="196"/>
      <c r="N255" s="197"/>
      <c r="O255" s="197"/>
      <c r="P255" s="197"/>
      <c r="Q255" s="197"/>
      <c r="R255" s="197"/>
      <c r="S255" s="197"/>
      <c r="T255" s="198"/>
      <c r="AT255" s="192" t="s">
        <v>167</v>
      </c>
      <c r="AU255" s="192" t="s">
        <v>93</v>
      </c>
      <c r="AV255" s="14" t="s">
        <v>93</v>
      </c>
      <c r="AW255" s="14" t="s">
        <v>38</v>
      </c>
      <c r="AX255" s="14" t="s">
        <v>91</v>
      </c>
      <c r="AY255" s="192" t="s">
        <v>159</v>
      </c>
    </row>
    <row r="256" spans="1:65" s="2" customFormat="1" ht="14.4" customHeight="1">
      <c r="A256" s="34"/>
      <c r="B256" s="168"/>
      <c r="C256" s="169" t="s">
        <v>531</v>
      </c>
      <c r="D256" s="169" t="s">
        <v>161</v>
      </c>
      <c r="E256" s="170" t="s">
        <v>532</v>
      </c>
      <c r="F256" s="171" t="s">
        <v>533</v>
      </c>
      <c r="G256" s="172" t="s">
        <v>295</v>
      </c>
      <c r="H256" s="173">
        <v>2</v>
      </c>
      <c r="I256" s="174"/>
      <c r="J256" s="175">
        <f>ROUND(I256*H256,2)</f>
        <v>0</v>
      </c>
      <c r="K256" s="176"/>
      <c r="L256" s="35"/>
      <c r="M256" s="177" t="s">
        <v>1</v>
      </c>
      <c r="N256" s="178" t="s">
        <v>48</v>
      </c>
      <c r="O256" s="60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1" t="s">
        <v>165</v>
      </c>
      <c r="AT256" s="181" t="s">
        <v>161</v>
      </c>
      <c r="AU256" s="181" t="s">
        <v>93</v>
      </c>
      <c r="AY256" s="18" t="s">
        <v>159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8" t="s">
        <v>91</v>
      </c>
      <c r="BK256" s="182">
        <f>ROUND(I256*H256,2)</f>
        <v>0</v>
      </c>
      <c r="BL256" s="18" t="s">
        <v>165</v>
      </c>
      <c r="BM256" s="181" t="s">
        <v>534</v>
      </c>
    </row>
    <row r="257" spans="1:65" s="12" customFormat="1" ht="22.8" customHeight="1">
      <c r="B257" s="155"/>
      <c r="D257" s="156" t="s">
        <v>82</v>
      </c>
      <c r="E257" s="166" t="s">
        <v>303</v>
      </c>
      <c r="F257" s="166" t="s">
        <v>304</v>
      </c>
      <c r="I257" s="158"/>
      <c r="J257" s="167">
        <f>BK257</f>
        <v>0</v>
      </c>
      <c r="L257" s="155"/>
      <c r="M257" s="160"/>
      <c r="N257" s="161"/>
      <c r="O257" s="161"/>
      <c r="P257" s="162">
        <f>SUM(P258:P265)</f>
        <v>0</v>
      </c>
      <c r="Q257" s="161"/>
      <c r="R257" s="162">
        <f>SUM(R258:R265)</f>
        <v>0</v>
      </c>
      <c r="S257" s="161"/>
      <c r="T257" s="163">
        <f>SUM(T258:T265)</f>
        <v>0</v>
      </c>
      <c r="AR257" s="156" t="s">
        <v>91</v>
      </c>
      <c r="AT257" s="164" t="s">
        <v>82</v>
      </c>
      <c r="AU257" s="164" t="s">
        <v>91</v>
      </c>
      <c r="AY257" s="156" t="s">
        <v>159</v>
      </c>
      <c r="BK257" s="165">
        <f>SUM(BK258:BK265)</f>
        <v>0</v>
      </c>
    </row>
    <row r="258" spans="1:65" s="2" customFormat="1" ht="19.8" customHeight="1">
      <c r="A258" s="34"/>
      <c r="B258" s="168"/>
      <c r="C258" s="169" t="s">
        <v>535</v>
      </c>
      <c r="D258" s="169" t="s">
        <v>161</v>
      </c>
      <c r="E258" s="170" t="s">
        <v>306</v>
      </c>
      <c r="F258" s="171" t="s">
        <v>307</v>
      </c>
      <c r="G258" s="172" t="s">
        <v>308</v>
      </c>
      <c r="H258" s="173">
        <v>339.54399999999998</v>
      </c>
      <c r="I258" s="174"/>
      <c r="J258" s="175">
        <f>ROUND(I258*H258,2)</f>
        <v>0</v>
      </c>
      <c r="K258" s="176"/>
      <c r="L258" s="35"/>
      <c r="M258" s="177" t="s">
        <v>1</v>
      </c>
      <c r="N258" s="178" t="s">
        <v>48</v>
      </c>
      <c r="O258" s="60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1" t="s">
        <v>165</v>
      </c>
      <c r="AT258" s="181" t="s">
        <v>161</v>
      </c>
      <c r="AU258" s="181" t="s">
        <v>93</v>
      </c>
      <c r="AY258" s="18" t="s">
        <v>159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8" t="s">
        <v>91</v>
      </c>
      <c r="BK258" s="182">
        <f>ROUND(I258*H258,2)</f>
        <v>0</v>
      </c>
      <c r="BL258" s="18" t="s">
        <v>165</v>
      </c>
      <c r="BM258" s="181" t="s">
        <v>536</v>
      </c>
    </row>
    <row r="259" spans="1:65" s="2" customFormat="1" ht="19.8" customHeight="1">
      <c r="A259" s="34"/>
      <c r="B259" s="168"/>
      <c r="C259" s="169" t="s">
        <v>537</v>
      </c>
      <c r="D259" s="169" t="s">
        <v>161</v>
      </c>
      <c r="E259" s="170" t="s">
        <v>311</v>
      </c>
      <c r="F259" s="171" t="s">
        <v>312</v>
      </c>
      <c r="G259" s="172" t="s">
        <v>308</v>
      </c>
      <c r="H259" s="173">
        <v>7927.9340000000002</v>
      </c>
      <c r="I259" s="174"/>
      <c r="J259" s="175">
        <f>ROUND(I259*H259,2)</f>
        <v>0</v>
      </c>
      <c r="K259" s="176"/>
      <c r="L259" s="35"/>
      <c r="M259" s="177" t="s">
        <v>1</v>
      </c>
      <c r="N259" s="178" t="s">
        <v>48</v>
      </c>
      <c r="O259" s="60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1" t="s">
        <v>165</v>
      </c>
      <c r="AT259" s="181" t="s">
        <v>161</v>
      </c>
      <c r="AU259" s="181" t="s">
        <v>93</v>
      </c>
      <c r="AY259" s="18" t="s">
        <v>159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91</v>
      </c>
      <c r="BK259" s="182">
        <f>ROUND(I259*H259,2)</f>
        <v>0</v>
      </c>
      <c r="BL259" s="18" t="s">
        <v>165</v>
      </c>
      <c r="BM259" s="181" t="s">
        <v>538</v>
      </c>
    </row>
    <row r="260" spans="1:65" s="14" customFormat="1">
      <c r="B260" s="191"/>
      <c r="D260" s="184" t="s">
        <v>167</v>
      </c>
      <c r="F260" s="193" t="s">
        <v>539</v>
      </c>
      <c r="H260" s="194">
        <v>7927.9340000000002</v>
      </c>
      <c r="I260" s="195"/>
      <c r="L260" s="191"/>
      <c r="M260" s="196"/>
      <c r="N260" s="197"/>
      <c r="O260" s="197"/>
      <c r="P260" s="197"/>
      <c r="Q260" s="197"/>
      <c r="R260" s="197"/>
      <c r="S260" s="197"/>
      <c r="T260" s="198"/>
      <c r="AT260" s="192" t="s">
        <v>167</v>
      </c>
      <c r="AU260" s="192" t="s">
        <v>93</v>
      </c>
      <c r="AV260" s="14" t="s">
        <v>93</v>
      </c>
      <c r="AW260" s="14" t="s">
        <v>3</v>
      </c>
      <c r="AX260" s="14" t="s">
        <v>91</v>
      </c>
      <c r="AY260" s="192" t="s">
        <v>159</v>
      </c>
    </row>
    <row r="261" spans="1:65" s="2" customFormat="1" ht="19.8" customHeight="1">
      <c r="A261" s="34"/>
      <c r="B261" s="168"/>
      <c r="C261" s="169" t="s">
        <v>540</v>
      </c>
      <c r="D261" s="169" t="s">
        <v>161</v>
      </c>
      <c r="E261" s="170" t="s">
        <v>316</v>
      </c>
      <c r="F261" s="171" t="s">
        <v>317</v>
      </c>
      <c r="G261" s="172" t="s">
        <v>308</v>
      </c>
      <c r="H261" s="173">
        <v>339.54399999999998</v>
      </c>
      <c r="I261" s="174"/>
      <c r="J261" s="175">
        <f>ROUND(I261*H261,2)</f>
        <v>0</v>
      </c>
      <c r="K261" s="176"/>
      <c r="L261" s="35"/>
      <c r="M261" s="177" t="s">
        <v>1</v>
      </c>
      <c r="N261" s="178" t="s">
        <v>48</v>
      </c>
      <c r="O261" s="60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1" t="s">
        <v>165</v>
      </c>
      <c r="AT261" s="181" t="s">
        <v>161</v>
      </c>
      <c r="AU261" s="181" t="s">
        <v>93</v>
      </c>
      <c r="AY261" s="18" t="s">
        <v>159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18" t="s">
        <v>91</v>
      </c>
      <c r="BK261" s="182">
        <f>ROUND(I261*H261,2)</f>
        <v>0</v>
      </c>
      <c r="BL261" s="18" t="s">
        <v>165</v>
      </c>
      <c r="BM261" s="181" t="s">
        <v>541</v>
      </c>
    </row>
    <row r="262" spans="1:65" s="2" customFormat="1" ht="30" customHeight="1">
      <c r="A262" s="34"/>
      <c r="B262" s="168"/>
      <c r="C262" s="169" t="s">
        <v>542</v>
      </c>
      <c r="D262" s="169" t="s">
        <v>161</v>
      </c>
      <c r="E262" s="170" t="s">
        <v>543</v>
      </c>
      <c r="F262" s="171" t="s">
        <v>544</v>
      </c>
      <c r="G262" s="172" t="s">
        <v>308</v>
      </c>
      <c r="H262" s="173">
        <v>94.632000000000005</v>
      </c>
      <c r="I262" s="174"/>
      <c r="J262" s="175">
        <f>ROUND(I262*H262,2)</f>
        <v>0</v>
      </c>
      <c r="K262" s="176"/>
      <c r="L262" s="35"/>
      <c r="M262" s="177" t="s">
        <v>1</v>
      </c>
      <c r="N262" s="178" t="s">
        <v>48</v>
      </c>
      <c r="O262" s="60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1" t="s">
        <v>165</v>
      </c>
      <c r="AT262" s="181" t="s">
        <v>161</v>
      </c>
      <c r="AU262" s="181" t="s">
        <v>93</v>
      </c>
      <c r="AY262" s="18" t="s">
        <v>159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8" t="s">
        <v>91</v>
      </c>
      <c r="BK262" s="182">
        <f>ROUND(I262*H262,2)</f>
        <v>0</v>
      </c>
      <c r="BL262" s="18" t="s">
        <v>165</v>
      </c>
      <c r="BM262" s="181" t="s">
        <v>545</v>
      </c>
    </row>
    <row r="263" spans="1:65" s="2" customFormat="1" ht="30" customHeight="1">
      <c r="A263" s="34"/>
      <c r="B263" s="168"/>
      <c r="C263" s="169" t="s">
        <v>546</v>
      </c>
      <c r="D263" s="169" t="s">
        <v>161</v>
      </c>
      <c r="E263" s="170" t="s">
        <v>547</v>
      </c>
      <c r="F263" s="171" t="s">
        <v>548</v>
      </c>
      <c r="G263" s="172" t="s">
        <v>308</v>
      </c>
      <c r="H263" s="173">
        <v>55.536000000000001</v>
      </c>
      <c r="I263" s="174"/>
      <c r="J263" s="175">
        <f>ROUND(I263*H263,2)</f>
        <v>0</v>
      </c>
      <c r="K263" s="176"/>
      <c r="L263" s="35"/>
      <c r="M263" s="177" t="s">
        <v>1</v>
      </c>
      <c r="N263" s="178" t="s">
        <v>48</v>
      </c>
      <c r="O263" s="60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1" t="s">
        <v>165</v>
      </c>
      <c r="AT263" s="181" t="s">
        <v>161</v>
      </c>
      <c r="AU263" s="181" t="s">
        <v>93</v>
      </c>
      <c r="AY263" s="18" t="s">
        <v>159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8" t="s">
        <v>91</v>
      </c>
      <c r="BK263" s="182">
        <f>ROUND(I263*H263,2)</f>
        <v>0</v>
      </c>
      <c r="BL263" s="18" t="s">
        <v>165</v>
      </c>
      <c r="BM263" s="181" t="s">
        <v>549</v>
      </c>
    </row>
    <row r="264" spans="1:65" s="2" customFormat="1" ht="30" customHeight="1">
      <c r="A264" s="34"/>
      <c r="B264" s="168"/>
      <c r="C264" s="169" t="s">
        <v>550</v>
      </c>
      <c r="D264" s="169" t="s">
        <v>161</v>
      </c>
      <c r="E264" s="170" t="s">
        <v>551</v>
      </c>
      <c r="F264" s="171" t="s">
        <v>552</v>
      </c>
      <c r="G264" s="172" t="s">
        <v>308</v>
      </c>
      <c r="H264" s="173">
        <v>34.496000000000002</v>
      </c>
      <c r="I264" s="174"/>
      <c r="J264" s="175">
        <f>ROUND(I264*H264,2)</f>
        <v>0</v>
      </c>
      <c r="K264" s="176"/>
      <c r="L264" s="35"/>
      <c r="M264" s="177" t="s">
        <v>1</v>
      </c>
      <c r="N264" s="178" t="s">
        <v>48</v>
      </c>
      <c r="O264" s="60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1" t="s">
        <v>165</v>
      </c>
      <c r="AT264" s="181" t="s">
        <v>161</v>
      </c>
      <c r="AU264" s="181" t="s">
        <v>93</v>
      </c>
      <c r="AY264" s="18" t="s">
        <v>159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8" t="s">
        <v>91</v>
      </c>
      <c r="BK264" s="182">
        <f>ROUND(I264*H264,2)</f>
        <v>0</v>
      </c>
      <c r="BL264" s="18" t="s">
        <v>165</v>
      </c>
      <c r="BM264" s="181" t="s">
        <v>553</v>
      </c>
    </row>
    <row r="265" spans="1:65" s="2" customFormat="1" ht="19.8" customHeight="1">
      <c r="A265" s="34"/>
      <c r="B265" s="168"/>
      <c r="C265" s="169" t="s">
        <v>554</v>
      </c>
      <c r="D265" s="169" t="s">
        <v>161</v>
      </c>
      <c r="E265" s="170" t="s">
        <v>320</v>
      </c>
      <c r="F265" s="171" t="s">
        <v>321</v>
      </c>
      <c r="G265" s="172" t="s">
        <v>308</v>
      </c>
      <c r="H265" s="173">
        <v>154.88</v>
      </c>
      <c r="I265" s="174"/>
      <c r="J265" s="175">
        <f>ROUND(I265*H265,2)</f>
        <v>0</v>
      </c>
      <c r="K265" s="176"/>
      <c r="L265" s="35"/>
      <c r="M265" s="177" t="s">
        <v>1</v>
      </c>
      <c r="N265" s="178" t="s">
        <v>48</v>
      </c>
      <c r="O265" s="60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1" t="s">
        <v>165</v>
      </c>
      <c r="AT265" s="181" t="s">
        <v>161</v>
      </c>
      <c r="AU265" s="181" t="s">
        <v>93</v>
      </c>
      <c r="AY265" s="18" t="s">
        <v>159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8" t="s">
        <v>91</v>
      </c>
      <c r="BK265" s="182">
        <f>ROUND(I265*H265,2)</f>
        <v>0</v>
      </c>
      <c r="BL265" s="18" t="s">
        <v>165</v>
      </c>
      <c r="BM265" s="181" t="s">
        <v>555</v>
      </c>
    </row>
    <row r="266" spans="1:65" s="12" customFormat="1" ht="22.8" customHeight="1">
      <c r="B266" s="155"/>
      <c r="D266" s="156" t="s">
        <v>82</v>
      </c>
      <c r="E266" s="166" t="s">
        <v>327</v>
      </c>
      <c r="F266" s="166" t="s">
        <v>328</v>
      </c>
      <c r="I266" s="158"/>
      <c r="J266" s="167">
        <f>BK266</f>
        <v>0</v>
      </c>
      <c r="L266" s="155"/>
      <c r="M266" s="160"/>
      <c r="N266" s="161"/>
      <c r="O266" s="161"/>
      <c r="P266" s="162">
        <f>P267</f>
        <v>0</v>
      </c>
      <c r="Q266" s="161"/>
      <c r="R266" s="162">
        <f>R267</f>
        <v>0</v>
      </c>
      <c r="S266" s="161"/>
      <c r="T266" s="163">
        <f>T267</f>
        <v>0</v>
      </c>
      <c r="AR266" s="156" t="s">
        <v>91</v>
      </c>
      <c r="AT266" s="164" t="s">
        <v>82</v>
      </c>
      <c r="AU266" s="164" t="s">
        <v>91</v>
      </c>
      <c r="AY266" s="156" t="s">
        <v>159</v>
      </c>
      <c r="BK266" s="165">
        <f>BK267</f>
        <v>0</v>
      </c>
    </row>
    <row r="267" spans="1:65" s="2" customFormat="1" ht="19.8" customHeight="1">
      <c r="A267" s="34"/>
      <c r="B267" s="168"/>
      <c r="C267" s="169" t="s">
        <v>556</v>
      </c>
      <c r="D267" s="169" t="s">
        <v>161</v>
      </c>
      <c r="E267" s="170" t="s">
        <v>330</v>
      </c>
      <c r="F267" s="171" t="s">
        <v>331</v>
      </c>
      <c r="G267" s="172" t="s">
        <v>308</v>
      </c>
      <c r="H267" s="173">
        <v>190.25</v>
      </c>
      <c r="I267" s="174"/>
      <c r="J267" s="175">
        <f>ROUND(I267*H267,2)</f>
        <v>0</v>
      </c>
      <c r="K267" s="176"/>
      <c r="L267" s="35"/>
      <c r="M267" s="177" t="s">
        <v>1</v>
      </c>
      <c r="N267" s="178" t="s">
        <v>48</v>
      </c>
      <c r="O267" s="60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1" t="s">
        <v>165</v>
      </c>
      <c r="AT267" s="181" t="s">
        <v>161</v>
      </c>
      <c r="AU267" s="181" t="s">
        <v>93</v>
      </c>
      <c r="AY267" s="18" t="s">
        <v>159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8" t="s">
        <v>91</v>
      </c>
      <c r="BK267" s="182">
        <f>ROUND(I267*H267,2)</f>
        <v>0</v>
      </c>
      <c r="BL267" s="18" t="s">
        <v>165</v>
      </c>
      <c r="BM267" s="181" t="s">
        <v>557</v>
      </c>
    </row>
    <row r="268" spans="1:65" s="12" customFormat="1" ht="25.95" customHeight="1">
      <c r="B268" s="155"/>
      <c r="D268" s="156" t="s">
        <v>82</v>
      </c>
      <c r="E268" s="157" t="s">
        <v>558</v>
      </c>
      <c r="F268" s="157" t="s">
        <v>559</v>
      </c>
      <c r="I268" s="158"/>
      <c r="J268" s="159">
        <f>BK268</f>
        <v>0</v>
      </c>
      <c r="L268" s="155"/>
      <c r="M268" s="160"/>
      <c r="N268" s="161"/>
      <c r="O268" s="161"/>
      <c r="P268" s="162">
        <f>P269</f>
        <v>0</v>
      </c>
      <c r="Q268" s="161"/>
      <c r="R268" s="162">
        <f>R269</f>
        <v>4.2520000000000002E-2</v>
      </c>
      <c r="S268" s="161"/>
      <c r="T268" s="163">
        <f>T269</f>
        <v>0</v>
      </c>
      <c r="AR268" s="156" t="s">
        <v>93</v>
      </c>
      <c r="AT268" s="164" t="s">
        <v>82</v>
      </c>
      <c r="AU268" s="164" t="s">
        <v>83</v>
      </c>
      <c r="AY268" s="156" t="s">
        <v>159</v>
      </c>
      <c r="BK268" s="165">
        <f>BK269</f>
        <v>0</v>
      </c>
    </row>
    <row r="269" spans="1:65" s="12" customFormat="1" ht="22.8" customHeight="1">
      <c r="B269" s="155"/>
      <c r="D269" s="156" t="s">
        <v>82</v>
      </c>
      <c r="E269" s="166" t="s">
        <v>560</v>
      </c>
      <c r="F269" s="166" t="s">
        <v>561</v>
      </c>
      <c r="I269" s="158"/>
      <c r="J269" s="167">
        <f>BK269</f>
        <v>0</v>
      </c>
      <c r="L269" s="155"/>
      <c r="M269" s="160"/>
      <c r="N269" s="161"/>
      <c r="O269" s="161"/>
      <c r="P269" s="162">
        <f>SUM(P270:P281)</f>
        <v>0</v>
      </c>
      <c r="Q269" s="161"/>
      <c r="R269" s="162">
        <f>SUM(R270:R281)</f>
        <v>4.2520000000000002E-2</v>
      </c>
      <c r="S269" s="161"/>
      <c r="T269" s="163">
        <f>SUM(T270:T281)</f>
        <v>0</v>
      </c>
      <c r="AR269" s="156" t="s">
        <v>93</v>
      </c>
      <c r="AT269" s="164" t="s">
        <v>82</v>
      </c>
      <c r="AU269" s="164" t="s">
        <v>91</v>
      </c>
      <c r="AY269" s="156" t="s">
        <v>159</v>
      </c>
      <c r="BK269" s="165">
        <f>SUM(BK270:BK281)</f>
        <v>0</v>
      </c>
    </row>
    <row r="270" spans="1:65" s="2" customFormat="1" ht="19.8" customHeight="1">
      <c r="A270" s="34"/>
      <c r="B270" s="168"/>
      <c r="C270" s="169" t="s">
        <v>562</v>
      </c>
      <c r="D270" s="169" t="s">
        <v>161</v>
      </c>
      <c r="E270" s="170" t="s">
        <v>563</v>
      </c>
      <c r="F270" s="171" t="s">
        <v>564</v>
      </c>
      <c r="G270" s="172" t="s">
        <v>164</v>
      </c>
      <c r="H270" s="173">
        <v>22.2</v>
      </c>
      <c r="I270" s="174"/>
      <c r="J270" s="175">
        <f>ROUND(I270*H270,2)</f>
        <v>0</v>
      </c>
      <c r="K270" s="176"/>
      <c r="L270" s="35"/>
      <c r="M270" s="177" t="s">
        <v>1</v>
      </c>
      <c r="N270" s="178" t="s">
        <v>48</v>
      </c>
      <c r="O270" s="60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1" t="s">
        <v>247</v>
      </c>
      <c r="AT270" s="181" t="s">
        <v>161</v>
      </c>
      <c r="AU270" s="181" t="s">
        <v>93</v>
      </c>
      <c r="AY270" s="18" t="s">
        <v>159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8" t="s">
        <v>91</v>
      </c>
      <c r="BK270" s="182">
        <f>ROUND(I270*H270,2)</f>
        <v>0</v>
      </c>
      <c r="BL270" s="18" t="s">
        <v>247</v>
      </c>
      <c r="BM270" s="181" t="s">
        <v>565</v>
      </c>
    </row>
    <row r="271" spans="1:65" s="13" customFormat="1">
      <c r="B271" s="183"/>
      <c r="D271" s="184" t="s">
        <v>167</v>
      </c>
      <c r="E271" s="185" t="s">
        <v>1</v>
      </c>
      <c r="F271" s="186" t="s">
        <v>354</v>
      </c>
      <c r="H271" s="185" t="s">
        <v>1</v>
      </c>
      <c r="I271" s="187"/>
      <c r="L271" s="183"/>
      <c r="M271" s="188"/>
      <c r="N271" s="189"/>
      <c r="O271" s="189"/>
      <c r="P271" s="189"/>
      <c r="Q271" s="189"/>
      <c r="R271" s="189"/>
      <c r="S271" s="189"/>
      <c r="T271" s="190"/>
      <c r="AT271" s="185" t="s">
        <v>167</v>
      </c>
      <c r="AU271" s="185" t="s">
        <v>93</v>
      </c>
      <c r="AV271" s="13" t="s">
        <v>91</v>
      </c>
      <c r="AW271" s="13" t="s">
        <v>38</v>
      </c>
      <c r="AX271" s="13" t="s">
        <v>83</v>
      </c>
      <c r="AY271" s="185" t="s">
        <v>159</v>
      </c>
    </row>
    <row r="272" spans="1:65" s="13" customFormat="1">
      <c r="B272" s="183"/>
      <c r="D272" s="184" t="s">
        <v>167</v>
      </c>
      <c r="E272" s="185" t="s">
        <v>1</v>
      </c>
      <c r="F272" s="186" t="s">
        <v>386</v>
      </c>
      <c r="H272" s="185" t="s">
        <v>1</v>
      </c>
      <c r="I272" s="187"/>
      <c r="L272" s="183"/>
      <c r="M272" s="188"/>
      <c r="N272" s="189"/>
      <c r="O272" s="189"/>
      <c r="P272" s="189"/>
      <c r="Q272" s="189"/>
      <c r="R272" s="189"/>
      <c r="S272" s="189"/>
      <c r="T272" s="190"/>
      <c r="AT272" s="185" t="s">
        <v>167</v>
      </c>
      <c r="AU272" s="185" t="s">
        <v>93</v>
      </c>
      <c r="AV272" s="13" t="s">
        <v>91</v>
      </c>
      <c r="AW272" s="13" t="s">
        <v>38</v>
      </c>
      <c r="AX272" s="13" t="s">
        <v>83</v>
      </c>
      <c r="AY272" s="185" t="s">
        <v>159</v>
      </c>
    </row>
    <row r="273" spans="1:65" s="14" customFormat="1">
      <c r="B273" s="191"/>
      <c r="D273" s="184" t="s">
        <v>167</v>
      </c>
      <c r="E273" s="192" t="s">
        <v>1</v>
      </c>
      <c r="F273" s="193" t="s">
        <v>566</v>
      </c>
      <c r="H273" s="194">
        <v>22.2</v>
      </c>
      <c r="I273" s="195"/>
      <c r="L273" s="191"/>
      <c r="M273" s="196"/>
      <c r="N273" s="197"/>
      <c r="O273" s="197"/>
      <c r="P273" s="197"/>
      <c r="Q273" s="197"/>
      <c r="R273" s="197"/>
      <c r="S273" s="197"/>
      <c r="T273" s="198"/>
      <c r="AT273" s="192" t="s">
        <v>167</v>
      </c>
      <c r="AU273" s="192" t="s">
        <v>93</v>
      </c>
      <c r="AV273" s="14" t="s">
        <v>93</v>
      </c>
      <c r="AW273" s="14" t="s">
        <v>38</v>
      </c>
      <c r="AX273" s="14" t="s">
        <v>91</v>
      </c>
      <c r="AY273" s="192" t="s">
        <v>159</v>
      </c>
    </row>
    <row r="274" spans="1:65" s="2" customFormat="1" ht="14.4" customHeight="1">
      <c r="A274" s="34"/>
      <c r="B274" s="168"/>
      <c r="C274" s="207" t="s">
        <v>567</v>
      </c>
      <c r="D274" s="207" t="s">
        <v>209</v>
      </c>
      <c r="E274" s="208" t="s">
        <v>568</v>
      </c>
      <c r="F274" s="209" t="s">
        <v>569</v>
      </c>
      <c r="G274" s="210" t="s">
        <v>308</v>
      </c>
      <c r="H274" s="211">
        <v>7.0000000000000001E-3</v>
      </c>
      <c r="I274" s="212"/>
      <c r="J274" s="213">
        <f>ROUND(I274*H274,2)</f>
        <v>0</v>
      </c>
      <c r="K274" s="214"/>
      <c r="L274" s="215"/>
      <c r="M274" s="216" t="s">
        <v>1</v>
      </c>
      <c r="N274" s="217" t="s">
        <v>48</v>
      </c>
      <c r="O274" s="60"/>
      <c r="P274" s="179">
        <f>O274*H274</f>
        <v>0</v>
      </c>
      <c r="Q274" s="179">
        <v>1</v>
      </c>
      <c r="R274" s="179">
        <f>Q274*H274</f>
        <v>7.0000000000000001E-3</v>
      </c>
      <c r="S274" s="179">
        <v>0</v>
      </c>
      <c r="T274" s="18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1" t="s">
        <v>458</v>
      </c>
      <c r="AT274" s="181" t="s">
        <v>209</v>
      </c>
      <c r="AU274" s="181" t="s">
        <v>93</v>
      </c>
      <c r="AY274" s="18" t="s">
        <v>159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91</v>
      </c>
      <c r="BK274" s="182">
        <f>ROUND(I274*H274,2)</f>
        <v>0</v>
      </c>
      <c r="BL274" s="18" t="s">
        <v>247</v>
      </c>
      <c r="BM274" s="181" t="s">
        <v>570</v>
      </c>
    </row>
    <row r="275" spans="1:65" s="14" customFormat="1">
      <c r="B275" s="191"/>
      <c r="D275" s="184" t="s">
        <v>167</v>
      </c>
      <c r="F275" s="193" t="s">
        <v>571</v>
      </c>
      <c r="H275" s="194">
        <v>7.0000000000000001E-3</v>
      </c>
      <c r="I275" s="195"/>
      <c r="L275" s="191"/>
      <c r="M275" s="196"/>
      <c r="N275" s="197"/>
      <c r="O275" s="197"/>
      <c r="P275" s="197"/>
      <c r="Q275" s="197"/>
      <c r="R275" s="197"/>
      <c r="S275" s="197"/>
      <c r="T275" s="198"/>
      <c r="AT275" s="192" t="s">
        <v>167</v>
      </c>
      <c r="AU275" s="192" t="s">
        <v>93</v>
      </c>
      <c r="AV275" s="14" t="s">
        <v>93</v>
      </c>
      <c r="AW275" s="14" t="s">
        <v>3</v>
      </c>
      <c r="AX275" s="14" t="s">
        <v>91</v>
      </c>
      <c r="AY275" s="192" t="s">
        <v>159</v>
      </c>
    </row>
    <row r="276" spans="1:65" s="2" customFormat="1" ht="19.8" customHeight="1">
      <c r="A276" s="34"/>
      <c r="B276" s="168"/>
      <c r="C276" s="169" t="s">
        <v>572</v>
      </c>
      <c r="D276" s="169" t="s">
        <v>161</v>
      </c>
      <c r="E276" s="170" t="s">
        <v>573</v>
      </c>
      <c r="F276" s="171" t="s">
        <v>574</v>
      </c>
      <c r="G276" s="172" t="s">
        <v>164</v>
      </c>
      <c r="H276" s="173">
        <v>22.2</v>
      </c>
      <c r="I276" s="174"/>
      <c r="J276" s="175">
        <f>ROUND(I276*H276,2)</f>
        <v>0</v>
      </c>
      <c r="K276" s="176"/>
      <c r="L276" s="35"/>
      <c r="M276" s="177" t="s">
        <v>1</v>
      </c>
      <c r="N276" s="178" t="s">
        <v>48</v>
      </c>
      <c r="O276" s="60"/>
      <c r="P276" s="179">
        <f>O276*H276</f>
        <v>0</v>
      </c>
      <c r="Q276" s="179">
        <v>4.0000000000000002E-4</v>
      </c>
      <c r="R276" s="179">
        <f>Q276*H276</f>
        <v>8.8800000000000007E-3</v>
      </c>
      <c r="S276" s="179">
        <v>0</v>
      </c>
      <c r="T276" s="18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1" t="s">
        <v>247</v>
      </c>
      <c r="AT276" s="181" t="s">
        <v>161</v>
      </c>
      <c r="AU276" s="181" t="s">
        <v>93</v>
      </c>
      <c r="AY276" s="18" t="s">
        <v>159</v>
      </c>
      <c r="BE276" s="182">
        <f>IF(N276="základní",J276,0)</f>
        <v>0</v>
      </c>
      <c r="BF276" s="182">
        <f>IF(N276="snížená",J276,0)</f>
        <v>0</v>
      </c>
      <c r="BG276" s="182">
        <f>IF(N276="zákl. přenesená",J276,0)</f>
        <v>0</v>
      </c>
      <c r="BH276" s="182">
        <f>IF(N276="sníž. přenesená",J276,0)</f>
        <v>0</v>
      </c>
      <c r="BI276" s="182">
        <f>IF(N276="nulová",J276,0)</f>
        <v>0</v>
      </c>
      <c r="BJ276" s="18" t="s">
        <v>91</v>
      </c>
      <c r="BK276" s="182">
        <f>ROUND(I276*H276,2)</f>
        <v>0</v>
      </c>
      <c r="BL276" s="18" t="s">
        <v>247</v>
      </c>
      <c r="BM276" s="181" t="s">
        <v>575</v>
      </c>
    </row>
    <row r="277" spans="1:65" s="13" customFormat="1">
      <c r="B277" s="183"/>
      <c r="D277" s="184" t="s">
        <v>167</v>
      </c>
      <c r="E277" s="185" t="s">
        <v>1</v>
      </c>
      <c r="F277" s="186" t="s">
        <v>354</v>
      </c>
      <c r="H277" s="185" t="s">
        <v>1</v>
      </c>
      <c r="I277" s="187"/>
      <c r="L277" s="183"/>
      <c r="M277" s="188"/>
      <c r="N277" s="189"/>
      <c r="O277" s="189"/>
      <c r="P277" s="189"/>
      <c r="Q277" s="189"/>
      <c r="R277" s="189"/>
      <c r="S277" s="189"/>
      <c r="T277" s="190"/>
      <c r="AT277" s="185" t="s">
        <v>167</v>
      </c>
      <c r="AU277" s="185" t="s">
        <v>93</v>
      </c>
      <c r="AV277" s="13" t="s">
        <v>91</v>
      </c>
      <c r="AW277" s="13" t="s">
        <v>38</v>
      </c>
      <c r="AX277" s="13" t="s">
        <v>83</v>
      </c>
      <c r="AY277" s="185" t="s">
        <v>159</v>
      </c>
    </row>
    <row r="278" spans="1:65" s="13" customFormat="1">
      <c r="B278" s="183"/>
      <c r="D278" s="184" t="s">
        <v>167</v>
      </c>
      <c r="E278" s="185" t="s">
        <v>1</v>
      </c>
      <c r="F278" s="186" t="s">
        <v>386</v>
      </c>
      <c r="H278" s="185" t="s">
        <v>1</v>
      </c>
      <c r="I278" s="187"/>
      <c r="L278" s="183"/>
      <c r="M278" s="188"/>
      <c r="N278" s="189"/>
      <c r="O278" s="189"/>
      <c r="P278" s="189"/>
      <c r="Q278" s="189"/>
      <c r="R278" s="189"/>
      <c r="S278" s="189"/>
      <c r="T278" s="190"/>
      <c r="AT278" s="185" t="s">
        <v>167</v>
      </c>
      <c r="AU278" s="185" t="s">
        <v>93</v>
      </c>
      <c r="AV278" s="13" t="s">
        <v>91</v>
      </c>
      <c r="AW278" s="13" t="s">
        <v>38</v>
      </c>
      <c r="AX278" s="13" t="s">
        <v>83</v>
      </c>
      <c r="AY278" s="185" t="s">
        <v>159</v>
      </c>
    </row>
    <row r="279" spans="1:65" s="14" customFormat="1">
      <c r="B279" s="191"/>
      <c r="D279" s="184" t="s">
        <v>167</v>
      </c>
      <c r="E279" s="192" t="s">
        <v>1</v>
      </c>
      <c r="F279" s="193" t="s">
        <v>566</v>
      </c>
      <c r="H279" s="194">
        <v>22.2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167</v>
      </c>
      <c r="AU279" s="192" t="s">
        <v>93</v>
      </c>
      <c r="AV279" s="14" t="s">
        <v>93</v>
      </c>
      <c r="AW279" s="14" t="s">
        <v>38</v>
      </c>
      <c r="AX279" s="14" t="s">
        <v>91</v>
      </c>
      <c r="AY279" s="192" t="s">
        <v>159</v>
      </c>
    </row>
    <row r="280" spans="1:65" s="2" customFormat="1" ht="40.200000000000003" customHeight="1">
      <c r="A280" s="34"/>
      <c r="B280" s="168"/>
      <c r="C280" s="207" t="s">
        <v>576</v>
      </c>
      <c r="D280" s="207" t="s">
        <v>209</v>
      </c>
      <c r="E280" s="208" t="s">
        <v>577</v>
      </c>
      <c r="F280" s="209" t="s">
        <v>578</v>
      </c>
      <c r="G280" s="210" t="s">
        <v>164</v>
      </c>
      <c r="H280" s="211">
        <v>26.64</v>
      </c>
      <c r="I280" s="212"/>
      <c r="J280" s="213">
        <f>ROUND(I280*H280,2)</f>
        <v>0</v>
      </c>
      <c r="K280" s="214"/>
      <c r="L280" s="215"/>
      <c r="M280" s="216" t="s">
        <v>1</v>
      </c>
      <c r="N280" s="217" t="s">
        <v>48</v>
      </c>
      <c r="O280" s="60"/>
      <c r="P280" s="179">
        <f>O280*H280</f>
        <v>0</v>
      </c>
      <c r="Q280" s="179">
        <v>1E-3</v>
      </c>
      <c r="R280" s="179">
        <f>Q280*H280</f>
        <v>2.664E-2</v>
      </c>
      <c r="S280" s="179">
        <v>0</v>
      </c>
      <c r="T280" s="18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1" t="s">
        <v>458</v>
      </c>
      <c r="AT280" s="181" t="s">
        <v>209</v>
      </c>
      <c r="AU280" s="181" t="s">
        <v>93</v>
      </c>
      <c r="AY280" s="18" t="s">
        <v>159</v>
      </c>
      <c r="BE280" s="182">
        <f>IF(N280="základní",J280,0)</f>
        <v>0</v>
      </c>
      <c r="BF280" s="182">
        <f>IF(N280="snížená",J280,0)</f>
        <v>0</v>
      </c>
      <c r="BG280" s="182">
        <f>IF(N280="zákl. přenesená",J280,0)</f>
        <v>0</v>
      </c>
      <c r="BH280" s="182">
        <f>IF(N280="sníž. přenesená",J280,0)</f>
        <v>0</v>
      </c>
      <c r="BI280" s="182">
        <f>IF(N280="nulová",J280,0)</f>
        <v>0</v>
      </c>
      <c r="BJ280" s="18" t="s">
        <v>91</v>
      </c>
      <c r="BK280" s="182">
        <f>ROUND(I280*H280,2)</f>
        <v>0</v>
      </c>
      <c r="BL280" s="18" t="s">
        <v>247</v>
      </c>
      <c r="BM280" s="181" t="s">
        <v>579</v>
      </c>
    </row>
    <row r="281" spans="1:65" s="14" customFormat="1">
      <c r="B281" s="191"/>
      <c r="D281" s="184" t="s">
        <v>167</v>
      </c>
      <c r="F281" s="193" t="s">
        <v>580</v>
      </c>
      <c r="H281" s="194">
        <v>26.64</v>
      </c>
      <c r="I281" s="195"/>
      <c r="L281" s="191"/>
      <c r="M281" s="196"/>
      <c r="N281" s="197"/>
      <c r="O281" s="197"/>
      <c r="P281" s="197"/>
      <c r="Q281" s="197"/>
      <c r="R281" s="197"/>
      <c r="S281" s="197"/>
      <c r="T281" s="198"/>
      <c r="AT281" s="192" t="s">
        <v>167</v>
      </c>
      <c r="AU281" s="192" t="s">
        <v>93</v>
      </c>
      <c r="AV281" s="14" t="s">
        <v>93</v>
      </c>
      <c r="AW281" s="14" t="s">
        <v>3</v>
      </c>
      <c r="AX281" s="14" t="s">
        <v>91</v>
      </c>
      <c r="AY281" s="192" t="s">
        <v>159</v>
      </c>
    </row>
    <row r="282" spans="1:65" s="12" customFormat="1" ht="25.95" customHeight="1">
      <c r="B282" s="155"/>
      <c r="D282" s="156" t="s">
        <v>82</v>
      </c>
      <c r="E282" s="157" t="s">
        <v>209</v>
      </c>
      <c r="F282" s="157" t="s">
        <v>333</v>
      </c>
      <c r="I282" s="158"/>
      <c r="J282" s="159">
        <f>BK282</f>
        <v>0</v>
      </c>
      <c r="L282" s="155"/>
      <c r="M282" s="160"/>
      <c r="N282" s="161"/>
      <c r="O282" s="161"/>
      <c r="P282" s="162">
        <f>P283+P289</f>
        <v>0</v>
      </c>
      <c r="Q282" s="161"/>
      <c r="R282" s="162">
        <f>R283+R289</f>
        <v>9.6514199999999999</v>
      </c>
      <c r="S282" s="161"/>
      <c r="T282" s="163">
        <f>T283+T289</f>
        <v>0</v>
      </c>
      <c r="AR282" s="156" t="s">
        <v>109</v>
      </c>
      <c r="AT282" s="164" t="s">
        <v>82</v>
      </c>
      <c r="AU282" s="164" t="s">
        <v>83</v>
      </c>
      <c r="AY282" s="156" t="s">
        <v>159</v>
      </c>
      <c r="BK282" s="165">
        <f>BK283+BK289</f>
        <v>0</v>
      </c>
    </row>
    <row r="283" spans="1:65" s="12" customFormat="1" ht="22.8" customHeight="1">
      <c r="B283" s="155"/>
      <c r="D283" s="156" t="s">
        <v>82</v>
      </c>
      <c r="E283" s="166" t="s">
        <v>581</v>
      </c>
      <c r="F283" s="166" t="s">
        <v>335</v>
      </c>
      <c r="I283" s="158"/>
      <c r="J283" s="167">
        <f>BK283</f>
        <v>0</v>
      </c>
      <c r="L283" s="155"/>
      <c r="M283" s="160"/>
      <c r="N283" s="161"/>
      <c r="O283" s="161"/>
      <c r="P283" s="162">
        <f>SUM(P284:P288)</f>
        <v>0</v>
      </c>
      <c r="Q283" s="161"/>
      <c r="R283" s="162">
        <f>SUM(R284:R288)</f>
        <v>0.12687999999999999</v>
      </c>
      <c r="S283" s="161"/>
      <c r="T283" s="163">
        <f>SUM(T284:T288)</f>
        <v>0</v>
      </c>
      <c r="AR283" s="156" t="s">
        <v>109</v>
      </c>
      <c r="AT283" s="164" t="s">
        <v>82</v>
      </c>
      <c r="AU283" s="164" t="s">
        <v>91</v>
      </c>
      <c r="AY283" s="156" t="s">
        <v>159</v>
      </c>
      <c r="BK283" s="165">
        <f>SUM(BK284:BK288)</f>
        <v>0</v>
      </c>
    </row>
    <row r="284" spans="1:65" s="2" customFormat="1" ht="14.4" customHeight="1">
      <c r="A284" s="34"/>
      <c r="B284" s="168"/>
      <c r="C284" s="169" t="s">
        <v>582</v>
      </c>
      <c r="D284" s="169" t="s">
        <v>161</v>
      </c>
      <c r="E284" s="170" t="s">
        <v>583</v>
      </c>
      <c r="F284" s="171" t="s">
        <v>584</v>
      </c>
      <c r="G284" s="172" t="s">
        <v>238</v>
      </c>
      <c r="H284" s="173">
        <v>61</v>
      </c>
      <c r="I284" s="174"/>
      <c r="J284" s="175">
        <f>ROUND(I284*H284,2)</f>
        <v>0</v>
      </c>
      <c r="K284" s="176"/>
      <c r="L284" s="35"/>
      <c r="M284" s="177" t="s">
        <v>1</v>
      </c>
      <c r="N284" s="178" t="s">
        <v>48</v>
      </c>
      <c r="O284" s="60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1" t="s">
        <v>340</v>
      </c>
      <c r="AT284" s="181" t="s">
        <v>161</v>
      </c>
      <c r="AU284" s="181" t="s">
        <v>93</v>
      </c>
      <c r="AY284" s="18" t="s">
        <v>159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91</v>
      </c>
      <c r="BK284" s="182">
        <f>ROUND(I284*H284,2)</f>
        <v>0</v>
      </c>
      <c r="BL284" s="18" t="s">
        <v>340</v>
      </c>
      <c r="BM284" s="181" t="s">
        <v>585</v>
      </c>
    </row>
    <row r="285" spans="1:65" s="2" customFormat="1" ht="14.4" customHeight="1">
      <c r="A285" s="34"/>
      <c r="B285" s="168"/>
      <c r="C285" s="207" t="s">
        <v>586</v>
      </c>
      <c r="D285" s="207" t="s">
        <v>209</v>
      </c>
      <c r="E285" s="208" t="s">
        <v>587</v>
      </c>
      <c r="F285" s="209" t="s">
        <v>588</v>
      </c>
      <c r="G285" s="210" t="s">
        <v>238</v>
      </c>
      <c r="H285" s="211">
        <v>61</v>
      </c>
      <c r="I285" s="212"/>
      <c r="J285" s="213">
        <f>ROUND(I285*H285,2)</f>
        <v>0</v>
      </c>
      <c r="K285" s="214"/>
      <c r="L285" s="215"/>
      <c r="M285" s="216" t="s">
        <v>1</v>
      </c>
      <c r="N285" s="217" t="s">
        <v>48</v>
      </c>
      <c r="O285" s="60"/>
      <c r="P285" s="179">
        <f>O285*H285</f>
        <v>0</v>
      </c>
      <c r="Q285" s="179">
        <v>2.0799999999999998E-3</v>
      </c>
      <c r="R285" s="179">
        <f>Q285*H285</f>
        <v>0.12687999999999999</v>
      </c>
      <c r="S285" s="179">
        <v>0</v>
      </c>
      <c r="T285" s="18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1" t="s">
        <v>589</v>
      </c>
      <c r="AT285" s="181" t="s">
        <v>209</v>
      </c>
      <c r="AU285" s="181" t="s">
        <v>93</v>
      </c>
      <c r="AY285" s="18" t="s">
        <v>159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91</v>
      </c>
      <c r="BK285" s="182">
        <f>ROUND(I285*H285,2)</f>
        <v>0</v>
      </c>
      <c r="BL285" s="18" t="s">
        <v>340</v>
      </c>
      <c r="BM285" s="181" t="s">
        <v>590</v>
      </c>
    </row>
    <row r="286" spans="1:65" s="14" customFormat="1">
      <c r="B286" s="191"/>
      <c r="D286" s="184" t="s">
        <v>167</v>
      </c>
      <c r="E286" s="192" t="s">
        <v>1</v>
      </c>
      <c r="F286" s="193" t="s">
        <v>591</v>
      </c>
      <c r="H286" s="194">
        <v>12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167</v>
      </c>
      <c r="AU286" s="192" t="s">
        <v>93</v>
      </c>
      <c r="AV286" s="14" t="s">
        <v>93</v>
      </c>
      <c r="AW286" s="14" t="s">
        <v>38</v>
      </c>
      <c r="AX286" s="14" t="s">
        <v>83</v>
      </c>
      <c r="AY286" s="192" t="s">
        <v>159</v>
      </c>
    </row>
    <row r="287" spans="1:65" s="14" customFormat="1">
      <c r="B287" s="191"/>
      <c r="D287" s="184" t="s">
        <v>167</v>
      </c>
      <c r="E287" s="192" t="s">
        <v>1</v>
      </c>
      <c r="F287" s="193" t="s">
        <v>592</v>
      </c>
      <c r="H287" s="194">
        <v>49</v>
      </c>
      <c r="I287" s="195"/>
      <c r="L287" s="191"/>
      <c r="M287" s="196"/>
      <c r="N287" s="197"/>
      <c r="O287" s="197"/>
      <c r="P287" s="197"/>
      <c r="Q287" s="197"/>
      <c r="R287" s="197"/>
      <c r="S287" s="197"/>
      <c r="T287" s="198"/>
      <c r="AT287" s="192" t="s">
        <v>167</v>
      </c>
      <c r="AU287" s="192" t="s">
        <v>93</v>
      </c>
      <c r="AV287" s="14" t="s">
        <v>93</v>
      </c>
      <c r="AW287" s="14" t="s">
        <v>38</v>
      </c>
      <c r="AX287" s="14" t="s">
        <v>83</v>
      </c>
      <c r="AY287" s="192" t="s">
        <v>159</v>
      </c>
    </row>
    <row r="288" spans="1:65" s="15" customFormat="1">
      <c r="B288" s="199"/>
      <c r="D288" s="184" t="s">
        <v>167</v>
      </c>
      <c r="E288" s="200" t="s">
        <v>1</v>
      </c>
      <c r="F288" s="201" t="s">
        <v>172</v>
      </c>
      <c r="H288" s="202">
        <v>61</v>
      </c>
      <c r="I288" s="203"/>
      <c r="L288" s="199"/>
      <c r="M288" s="204"/>
      <c r="N288" s="205"/>
      <c r="O288" s="205"/>
      <c r="P288" s="205"/>
      <c r="Q288" s="205"/>
      <c r="R288" s="205"/>
      <c r="S288" s="205"/>
      <c r="T288" s="206"/>
      <c r="AT288" s="200" t="s">
        <v>167</v>
      </c>
      <c r="AU288" s="200" t="s">
        <v>93</v>
      </c>
      <c r="AV288" s="15" t="s">
        <v>165</v>
      </c>
      <c r="AW288" s="15" t="s">
        <v>38</v>
      </c>
      <c r="AX288" s="15" t="s">
        <v>91</v>
      </c>
      <c r="AY288" s="200" t="s">
        <v>159</v>
      </c>
    </row>
    <row r="289" spans="1:65" s="12" customFormat="1" ht="22.8" customHeight="1">
      <c r="B289" s="155"/>
      <c r="D289" s="156" t="s">
        <v>82</v>
      </c>
      <c r="E289" s="166" t="s">
        <v>593</v>
      </c>
      <c r="F289" s="166" t="s">
        <v>594</v>
      </c>
      <c r="I289" s="158"/>
      <c r="J289" s="167">
        <f>BK289</f>
        <v>0</v>
      </c>
      <c r="L289" s="155"/>
      <c r="M289" s="160"/>
      <c r="N289" s="161"/>
      <c r="O289" s="161"/>
      <c r="P289" s="162">
        <f>P290</f>
        <v>0</v>
      </c>
      <c r="Q289" s="161"/>
      <c r="R289" s="162">
        <f>R290</f>
        <v>9.52454</v>
      </c>
      <c r="S289" s="161"/>
      <c r="T289" s="163">
        <f>T290</f>
        <v>0</v>
      </c>
      <c r="AR289" s="156" t="s">
        <v>109</v>
      </c>
      <c r="AT289" s="164" t="s">
        <v>82</v>
      </c>
      <c r="AU289" s="164" t="s">
        <v>91</v>
      </c>
      <c r="AY289" s="156" t="s">
        <v>159</v>
      </c>
      <c r="BK289" s="165">
        <f>BK290</f>
        <v>0</v>
      </c>
    </row>
    <row r="290" spans="1:65" s="2" customFormat="1" ht="30" customHeight="1">
      <c r="A290" s="34"/>
      <c r="B290" s="168"/>
      <c r="C290" s="169" t="s">
        <v>595</v>
      </c>
      <c r="D290" s="169" t="s">
        <v>161</v>
      </c>
      <c r="E290" s="170" t="s">
        <v>596</v>
      </c>
      <c r="F290" s="171" t="s">
        <v>597</v>
      </c>
      <c r="G290" s="172" t="s">
        <v>238</v>
      </c>
      <c r="H290" s="173">
        <v>61</v>
      </c>
      <c r="I290" s="174"/>
      <c r="J290" s="175">
        <f>ROUND(I290*H290,2)</f>
        <v>0</v>
      </c>
      <c r="K290" s="176"/>
      <c r="L290" s="35"/>
      <c r="M290" s="221" t="s">
        <v>1</v>
      </c>
      <c r="N290" s="222" t="s">
        <v>48</v>
      </c>
      <c r="O290" s="223"/>
      <c r="P290" s="224">
        <f>O290*H290</f>
        <v>0</v>
      </c>
      <c r="Q290" s="224">
        <v>0.15614</v>
      </c>
      <c r="R290" s="224">
        <f>Q290*H290</f>
        <v>9.52454</v>
      </c>
      <c r="S290" s="224">
        <v>0</v>
      </c>
      <c r="T290" s="22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1" t="s">
        <v>340</v>
      </c>
      <c r="AT290" s="181" t="s">
        <v>161</v>
      </c>
      <c r="AU290" s="181" t="s">
        <v>93</v>
      </c>
      <c r="AY290" s="18" t="s">
        <v>159</v>
      </c>
      <c r="BE290" s="182">
        <f>IF(N290="základní",J290,0)</f>
        <v>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18" t="s">
        <v>91</v>
      </c>
      <c r="BK290" s="182">
        <f>ROUND(I290*H290,2)</f>
        <v>0</v>
      </c>
      <c r="BL290" s="18" t="s">
        <v>340</v>
      </c>
      <c r="BM290" s="181" t="s">
        <v>598</v>
      </c>
    </row>
    <row r="291" spans="1:65" s="2" customFormat="1" ht="6.9" customHeight="1">
      <c r="A291" s="34"/>
      <c r="B291" s="49"/>
      <c r="C291" s="50"/>
      <c r="D291" s="50"/>
      <c r="E291" s="50"/>
      <c r="F291" s="50"/>
      <c r="G291" s="50"/>
      <c r="H291" s="50"/>
      <c r="I291" s="127"/>
      <c r="J291" s="50"/>
      <c r="K291" s="50"/>
      <c r="L291" s="35"/>
      <c r="M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</sheetData>
  <autoFilter ref="C126:K29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24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104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1" customFormat="1" ht="12" hidden="1" customHeight="1">
      <c r="B8" s="21"/>
      <c r="D8" s="28" t="s">
        <v>127</v>
      </c>
      <c r="I8" s="100"/>
      <c r="L8" s="21"/>
    </row>
    <row r="9" spans="1:46" s="2" customFormat="1" ht="14.4" hidden="1" customHeight="1">
      <c r="A9" s="34"/>
      <c r="B9" s="35"/>
      <c r="C9" s="34"/>
      <c r="D9" s="34"/>
      <c r="E9" s="293" t="s">
        <v>599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5"/>
      <c r="C10" s="34"/>
      <c r="D10" s="28" t="s">
        <v>600</v>
      </c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4.6" hidden="1" customHeight="1">
      <c r="A11" s="34"/>
      <c r="B11" s="35"/>
      <c r="C11" s="34"/>
      <c r="D11" s="34"/>
      <c r="E11" s="285" t="s">
        <v>601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idden="1">
      <c r="A12" s="34"/>
      <c r="B12" s="35"/>
      <c r="C12" s="34"/>
      <c r="D12" s="34"/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5"/>
      <c r="C13" s="34"/>
      <c r="D13" s="28" t="s">
        <v>18</v>
      </c>
      <c r="E13" s="34"/>
      <c r="F13" s="26" t="s">
        <v>19</v>
      </c>
      <c r="G13" s="34"/>
      <c r="H13" s="34"/>
      <c r="I13" s="104" t="s">
        <v>20</v>
      </c>
      <c r="J13" s="26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22</v>
      </c>
      <c r="E14" s="34"/>
      <c r="F14" s="26" t="s">
        <v>23</v>
      </c>
      <c r="G14" s="34"/>
      <c r="H14" s="34"/>
      <c r="I14" s="104" t="s">
        <v>24</v>
      </c>
      <c r="J14" s="57" t="str">
        <f>'Rekapitulace stavby'!AN8</f>
        <v>11. 2. 2020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hidden="1" customHeight="1">
      <c r="A15" s="34"/>
      <c r="B15" s="35"/>
      <c r="C15" s="34"/>
      <c r="D15" s="34"/>
      <c r="E15" s="34"/>
      <c r="F15" s="34"/>
      <c r="G15" s="34"/>
      <c r="H15" s="34"/>
      <c r="I15" s="103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30</v>
      </c>
      <c r="E16" s="34"/>
      <c r="F16" s="34"/>
      <c r="G16" s="34"/>
      <c r="H16" s="34"/>
      <c r="I16" s="104" t="s">
        <v>31</v>
      </c>
      <c r="J16" s="26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5"/>
      <c r="C17" s="34"/>
      <c r="D17" s="34"/>
      <c r="E17" s="26" t="s">
        <v>32</v>
      </c>
      <c r="F17" s="34"/>
      <c r="G17" s="34"/>
      <c r="H17" s="34"/>
      <c r="I17" s="104" t="s">
        <v>33</v>
      </c>
      <c r="J17" s="26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hidden="1" customHeight="1">
      <c r="A18" s="34"/>
      <c r="B18" s="35"/>
      <c r="C18" s="34"/>
      <c r="D18" s="34"/>
      <c r="E18" s="34"/>
      <c r="F18" s="34"/>
      <c r="G18" s="34"/>
      <c r="H18" s="34"/>
      <c r="I18" s="103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5"/>
      <c r="C19" s="34"/>
      <c r="D19" s="28" t="s">
        <v>34</v>
      </c>
      <c r="E19" s="34"/>
      <c r="F19" s="34"/>
      <c r="G19" s="34"/>
      <c r="H19" s="34"/>
      <c r="I19" s="104" t="s">
        <v>31</v>
      </c>
      <c r="J19" s="29" t="str">
        <f>'Rekapitulace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5"/>
      <c r="C20" s="34"/>
      <c r="D20" s="34"/>
      <c r="E20" s="295" t="str">
        <f>'Rekapitulace stavby'!E14</f>
        <v>Vyplň údaj</v>
      </c>
      <c r="F20" s="276"/>
      <c r="G20" s="276"/>
      <c r="H20" s="276"/>
      <c r="I20" s="104" t="s">
        <v>33</v>
      </c>
      <c r="J20" s="29" t="str">
        <f>'Rekapitulace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hidden="1" customHeight="1">
      <c r="A21" s="34"/>
      <c r="B21" s="35"/>
      <c r="C21" s="34"/>
      <c r="D21" s="34"/>
      <c r="E21" s="34"/>
      <c r="F21" s="34"/>
      <c r="G21" s="34"/>
      <c r="H21" s="34"/>
      <c r="I21" s="103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5"/>
      <c r="C22" s="34"/>
      <c r="D22" s="28" t="s">
        <v>36</v>
      </c>
      <c r="E22" s="34"/>
      <c r="F22" s="34"/>
      <c r="G22" s="34"/>
      <c r="H22" s="34"/>
      <c r="I22" s="104" t="s">
        <v>31</v>
      </c>
      <c r="J22" s="26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5"/>
      <c r="C23" s="34"/>
      <c r="D23" s="34"/>
      <c r="E23" s="26" t="s">
        <v>37</v>
      </c>
      <c r="F23" s="34"/>
      <c r="G23" s="34"/>
      <c r="H23" s="34"/>
      <c r="I23" s="104" t="s">
        <v>33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hidden="1" customHeight="1">
      <c r="A24" s="34"/>
      <c r="B24" s="35"/>
      <c r="C24" s="34"/>
      <c r="D24" s="34"/>
      <c r="E24" s="34"/>
      <c r="F24" s="34"/>
      <c r="G24" s="34"/>
      <c r="H24" s="34"/>
      <c r="I24" s="103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5"/>
      <c r="C25" s="34"/>
      <c r="D25" s="28" t="s">
        <v>39</v>
      </c>
      <c r="E25" s="34"/>
      <c r="F25" s="34"/>
      <c r="G25" s="34"/>
      <c r="H25" s="34"/>
      <c r="I25" s="104" t="s">
        <v>31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5"/>
      <c r="C26" s="34"/>
      <c r="D26" s="34"/>
      <c r="E26" s="26" t="s">
        <v>40</v>
      </c>
      <c r="F26" s="34"/>
      <c r="G26" s="34"/>
      <c r="H26" s="34"/>
      <c r="I26" s="104" t="s">
        <v>33</v>
      </c>
      <c r="J26" s="26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hidden="1" customHeight="1">
      <c r="A27" s="34"/>
      <c r="B27" s="35"/>
      <c r="C27" s="34"/>
      <c r="D27" s="34"/>
      <c r="E27" s="34"/>
      <c r="F27" s="34"/>
      <c r="G27" s="34"/>
      <c r="H27" s="34"/>
      <c r="I27" s="103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5"/>
      <c r="C28" s="34"/>
      <c r="D28" s="28" t="s">
        <v>41</v>
      </c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hidden="1" customHeight="1">
      <c r="A29" s="105"/>
      <c r="B29" s="106"/>
      <c r="C29" s="105"/>
      <c r="D29" s="105"/>
      <c r="E29" s="280" t="s">
        <v>1</v>
      </c>
      <c r="F29" s="280"/>
      <c r="G29" s="280"/>
      <c r="H29" s="280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" hidden="1" customHeight="1">
      <c r="A30" s="34"/>
      <c r="B30" s="35"/>
      <c r="C30" s="34"/>
      <c r="D30" s="34"/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5"/>
      <c r="C32" s="34"/>
      <c r="D32" s="110" t="s">
        <v>43</v>
      </c>
      <c r="E32" s="34"/>
      <c r="F32" s="34"/>
      <c r="G32" s="34"/>
      <c r="H32" s="34"/>
      <c r="I32" s="103"/>
      <c r="J32" s="73">
        <f>ROUND(J139,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34"/>
      <c r="F34" s="38" t="s">
        <v>45</v>
      </c>
      <c r="G34" s="34"/>
      <c r="H34" s="34"/>
      <c r="I34" s="111" t="s">
        <v>44</v>
      </c>
      <c r="J34" s="38" t="s">
        <v>46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112" t="s">
        <v>47</v>
      </c>
      <c r="E35" s="28" t="s">
        <v>48</v>
      </c>
      <c r="F35" s="113">
        <f>ROUND((SUM(BE139:BE1123)),  2)</f>
        <v>0</v>
      </c>
      <c r="G35" s="34"/>
      <c r="H35" s="34"/>
      <c r="I35" s="114">
        <v>0.21</v>
      </c>
      <c r="J35" s="113">
        <f>ROUND(((SUM(BE139:BE1123))*I35),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49</v>
      </c>
      <c r="F36" s="113">
        <f>ROUND((SUM(BF139:BF1123)),  2)</f>
        <v>0</v>
      </c>
      <c r="G36" s="34"/>
      <c r="H36" s="34"/>
      <c r="I36" s="114">
        <v>0.15</v>
      </c>
      <c r="J36" s="113">
        <f>ROUND(((SUM(BF139:BF1123))*I36),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50</v>
      </c>
      <c r="F37" s="113">
        <f>ROUND((SUM(BG139:BG1123)),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51</v>
      </c>
      <c r="F38" s="113">
        <f>ROUND((SUM(BH139:BH1123)),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52</v>
      </c>
      <c r="F39" s="113">
        <f>ROUND((SUM(BI139:BI1123)),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5"/>
      <c r="C41" s="115"/>
      <c r="D41" s="116" t="s">
        <v>53</v>
      </c>
      <c r="E41" s="62"/>
      <c r="F41" s="62"/>
      <c r="G41" s="117" t="s">
        <v>54</v>
      </c>
      <c r="H41" s="118" t="s">
        <v>55</v>
      </c>
      <c r="I41" s="119"/>
      <c r="J41" s="120">
        <f>SUM(J32:J39)</f>
        <v>0</v>
      </c>
      <c r="K41" s="121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2" customFormat="1" ht="14.4" customHeight="1">
      <c r="A87" s="34"/>
      <c r="B87" s="35"/>
      <c r="C87" s="34"/>
      <c r="D87" s="34"/>
      <c r="E87" s="293" t="s">
        <v>599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600</v>
      </c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24.6" customHeight="1">
      <c r="A89" s="34"/>
      <c r="B89" s="35"/>
      <c r="C89" s="34"/>
      <c r="D89" s="34"/>
      <c r="E89" s="285" t="str">
        <f>E11</f>
        <v>SO 601.1 - Architektonicko-stavební a stavebně konstrukční část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4"/>
      <c r="E91" s="34"/>
      <c r="F91" s="26" t="str">
        <f>F14</f>
        <v>Ostrava</v>
      </c>
      <c r="G91" s="34"/>
      <c r="H91" s="34"/>
      <c r="I91" s="104" t="s">
        <v>24</v>
      </c>
      <c r="J91" s="57" t="str">
        <f>IF(J14="","",J14)</f>
        <v>11. 2. 2020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6.4" customHeight="1">
      <c r="A93" s="34"/>
      <c r="B93" s="35"/>
      <c r="C93" s="28" t="s">
        <v>30</v>
      </c>
      <c r="D93" s="34"/>
      <c r="E93" s="34"/>
      <c r="F93" s="26" t="str">
        <f>E17</f>
        <v>SMO městský obvod Ostrava - Jih</v>
      </c>
      <c r="G93" s="34"/>
      <c r="H93" s="34"/>
      <c r="I93" s="104" t="s">
        <v>36</v>
      </c>
      <c r="J93" s="32" t="str">
        <f>E23</f>
        <v>PROJEKT 2010, s.r.o.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6" customHeight="1">
      <c r="A94" s="34"/>
      <c r="B94" s="35"/>
      <c r="C94" s="28" t="s">
        <v>34</v>
      </c>
      <c r="D94" s="34"/>
      <c r="E94" s="34"/>
      <c r="F94" s="26" t="str">
        <f>IF(E20="","",E20)</f>
        <v>Vyplň údaj</v>
      </c>
      <c r="G94" s="34"/>
      <c r="H94" s="34"/>
      <c r="I94" s="104" t="s">
        <v>39</v>
      </c>
      <c r="J94" s="32" t="str">
        <f>E26</f>
        <v>M. Morská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29" t="s">
        <v>131</v>
      </c>
      <c r="D96" s="115"/>
      <c r="E96" s="115"/>
      <c r="F96" s="115"/>
      <c r="G96" s="115"/>
      <c r="H96" s="115"/>
      <c r="I96" s="130"/>
      <c r="J96" s="131" t="s">
        <v>132</v>
      </c>
      <c r="K96" s="115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32" t="s">
        <v>133</v>
      </c>
      <c r="D98" s="34"/>
      <c r="E98" s="34"/>
      <c r="F98" s="34"/>
      <c r="G98" s="34"/>
      <c r="H98" s="34"/>
      <c r="I98" s="103"/>
      <c r="J98" s="73">
        <f>J139</f>
        <v>0</v>
      </c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8" t="s">
        <v>134</v>
      </c>
    </row>
    <row r="99" spans="1:47" s="9" customFormat="1" ht="24.9" customHeight="1">
      <c r="B99" s="133"/>
      <c r="D99" s="134" t="s">
        <v>135</v>
      </c>
      <c r="E99" s="135"/>
      <c r="F99" s="135"/>
      <c r="G99" s="135"/>
      <c r="H99" s="135"/>
      <c r="I99" s="136"/>
      <c r="J99" s="137">
        <f>J140</f>
        <v>0</v>
      </c>
      <c r="L99" s="133"/>
    </row>
    <row r="100" spans="1:47" s="10" customFormat="1" ht="19.95" customHeight="1">
      <c r="B100" s="138"/>
      <c r="D100" s="139" t="s">
        <v>136</v>
      </c>
      <c r="E100" s="140"/>
      <c r="F100" s="140"/>
      <c r="G100" s="140"/>
      <c r="H100" s="140"/>
      <c r="I100" s="141"/>
      <c r="J100" s="142">
        <f>J141</f>
        <v>0</v>
      </c>
      <c r="L100" s="138"/>
    </row>
    <row r="101" spans="1:47" s="10" customFormat="1" ht="19.95" customHeight="1">
      <c r="B101" s="138"/>
      <c r="D101" s="139" t="s">
        <v>138</v>
      </c>
      <c r="E101" s="140"/>
      <c r="F101" s="140"/>
      <c r="G101" s="140"/>
      <c r="H101" s="140"/>
      <c r="I101" s="141"/>
      <c r="J101" s="142">
        <f>J200</f>
        <v>0</v>
      </c>
      <c r="L101" s="138"/>
    </row>
    <row r="102" spans="1:47" s="10" customFormat="1" ht="19.95" customHeight="1">
      <c r="B102" s="138"/>
      <c r="D102" s="139" t="s">
        <v>602</v>
      </c>
      <c r="E102" s="140"/>
      <c r="F102" s="140"/>
      <c r="G102" s="140"/>
      <c r="H102" s="140"/>
      <c r="I102" s="141"/>
      <c r="J102" s="142">
        <f>J211</f>
        <v>0</v>
      </c>
      <c r="L102" s="138"/>
    </row>
    <row r="103" spans="1:47" s="10" customFormat="1" ht="19.95" customHeight="1">
      <c r="B103" s="138"/>
      <c r="D103" s="139" t="s">
        <v>139</v>
      </c>
      <c r="E103" s="140"/>
      <c r="F103" s="140"/>
      <c r="G103" s="140"/>
      <c r="H103" s="140"/>
      <c r="I103" s="141"/>
      <c r="J103" s="142">
        <f>J369</f>
        <v>0</v>
      </c>
      <c r="L103" s="138"/>
    </row>
    <row r="104" spans="1:47" s="10" customFormat="1" ht="19.95" customHeight="1">
      <c r="B104" s="138"/>
      <c r="D104" s="139" t="s">
        <v>140</v>
      </c>
      <c r="E104" s="140"/>
      <c r="F104" s="140"/>
      <c r="G104" s="140"/>
      <c r="H104" s="140"/>
      <c r="I104" s="141"/>
      <c r="J104" s="142">
        <f>J637</f>
        <v>0</v>
      </c>
      <c r="L104" s="138"/>
    </row>
    <row r="105" spans="1:47" s="10" customFormat="1" ht="19.95" customHeight="1">
      <c r="B105" s="138"/>
      <c r="D105" s="139" t="s">
        <v>141</v>
      </c>
      <c r="E105" s="140"/>
      <c r="F105" s="140"/>
      <c r="G105" s="140"/>
      <c r="H105" s="140"/>
      <c r="I105" s="141"/>
      <c r="J105" s="142">
        <f>J663</f>
        <v>0</v>
      </c>
      <c r="L105" s="138"/>
    </row>
    <row r="106" spans="1:47" s="9" customFormat="1" ht="24.9" customHeight="1">
      <c r="B106" s="133"/>
      <c r="D106" s="134" t="s">
        <v>347</v>
      </c>
      <c r="E106" s="135"/>
      <c r="F106" s="135"/>
      <c r="G106" s="135"/>
      <c r="H106" s="135"/>
      <c r="I106" s="136"/>
      <c r="J106" s="137">
        <f>J665</f>
        <v>0</v>
      </c>
      <c r="L106" s="133"/>
    </row>
    <row r="107" spans="1:47" s="10" customFormat="1" ht="19.95" customHeight="1">
      <c r="B107" s="138"/>
      <c r="D107" s="139" t="s">
        <v>348</v>
      </c>
      <c r="E107" s="140"/>
      <c r="F107" s="140"/>
      <c r="G107" s="140"/>
      <c r="H107" s="140"/>
      <c r="I107" s="141"/>
      <c r="J107" s="142">
        <f>J666</f>
        <v>0</v>
      </c>
      <c r="L107" s="138"/>
    </row>
    <row r="108" spans="1:47" s="10" customFormat="1" ht="19.95" customHeight="1">
      <c r="B108" s="138"/>
      <c r="D108" s="139" t="s">
        <v>603</v>
      </c>
      <c r="E108" s="140"/>
      <c r="F108" s="140"/>
      <c r="G108" s="140"/>
      <c r="H108" s="140"/>
      <c r="I108" s="141"/>
      <c r="J108" s="142">
        <f>J716</f>
        <v>0</v>
      </c>
      <c r="L108" s="138"/>
    </row>
    <row r="109" spans="1:47" s="10" customFormat="1" ht="19.95" customHeight="1">
      <c r="B109" s="138"/>
      <c r="D109" s="139" t="s">
        <v>604</v>
      </c>
      <c r="E109" s="140"/>
      <c r="F109" s="140"/>
      <c r="G109" s="140"/>
      <c r="H109" s="140"/>
      <c r="I109" s="141"/>
      <c r="J109" s="142">
        <f>J762</f>
        <v>0</v>
      </c>
      <c r="L109" s="138"/>
    </row>
    <row r="110" spans="1:47" s="10" customFormat="1" ht="19.95" customHeight="1">
      <c r="B110" s="138"/>
      <c r="D110" s="139" t="s">
        <v>605</v>
      </c>
      <c r="E110" s="140"/>
      <c r="F110" s="140"/>
      <c r="G110" s="140"/>
      <c r="H110" s="140"/>
      <c r="I110" s="141"/>
      <c r="J110" s="142">
        <f>J786</f>
        <v>0</v>
      </c>
      <c r="L110" s="138"/>
    </row>
    <row r="111" spans="1:47" s="10" customFormat="1" ht="19.95" customHeight="1">
      <c r="B111" s="138"/>
      <c r="D111" s="139" t="s">
        <v>606</v>
      </c>
      <c r="E111" s="140"/>
      <c r="F111" s="140"/>
      <c r="G111" s="140"/>
      <c r="H111" s="140"/>
      <c r="I111" s="141"/>
      <c r="J111" s="142">
        <f>J801</f>
        <v>0</v>
      </c>
      <c r="L111" s="138"/>
    </row>
    <row r="112" spans="1:47" s="10" customFormat="1" ht="19.95" customHeight="1">
      <c r="B112" s="138"/>
      <c r="D112" s="139" t="s">
        <v>607</v>
      </c>
      <c r="E112" s="140"/>
      <c r="F112" s="140"/>
      <c r="G112" s="140"/>
      <c r="H112" s="140"/>
      <c r="I112" s="141"/>
      <c r="J112" s="142">
        <f>J810</f>
        <v>0</v>
      </c>
      <c r="L112" s="138"/>
    </row>
    <row r="113" spans="1:31" s="10" customFormat="1" ht="19.95" customHeight="1">
      <c r="B113" s="138"/>
      <c r="D113" s="139" t="s">
        <v>608</v>
      </c>
      <c r="E113" s="140"/>
      <c r="F113" s="140"/>
      <c r="G113" s="140"/>
      <c r="H113" s="140"/>
      <c r="I113" s="141"/>
      <c r="J113" s="142">
        <f>J846</f>
        <v>0</v>
      </c>
      <c r="L113" s="138"/>
    </row>
    <row r="114" spans="1:31" s="10" customFormat="1" ht="19.95" customHeight="1">
      <c r="B114" s="138"/>
      <c r="D114" s="139" t="s">
        <v>609</v>
      </c>
      <c r="E114" s="140"/>
      <c r="F114" s="140"/>
      <c r="G114" s="140"/>
      <c r="H114" s="140"/>
      <c r="I114" s="141"/>
      <c r="J114" s="142">
        <f>J986</f>
        <v>0</v>
      </c>
      <c r="L114" s="138"/>
    </row>
    <row r="115" spans="1:31" s="10" customFormat="1" ht="19.95" customHeight="1">
      <c r="B115" s="138"/>
      <c r="D115" s="139" t="s">
        <v>610</v>
      </c>
      <c r="E115" s="140"/>
      <c r="F115" s="140"/>
      <c r="G115" s="140"/>
      <c r="H115" s="140"/>
      <c r="I115" s="141"/>
      <c r="J115" s="142">
        <f>J997</f>
        <v>0</v>
      </c>
      <c r="L115" s="138"/>
    </row>
    <row r="116" spans="1:31" s="10" customFormat="1" ht="19.95" customHeight="1">
      <c r="B116" s="138"/>
      <c r="D116" s="139" t="s">
        <v>611</v>
      </c>
      <c r="E116" s="140"/>
      <c r="F116" s="140"/>
      <c r="G116" s="140"/>
      <c r="H116" s="140"/>
      <c r="I116" s="141"/>
      <c r="J116" s="142">
        <f>J1027</f>
        <v>0</v>
      </c>
      <c r="L116" s="138"/>
    </row>
    <row r="117" spans="1:31" s="10" customFormat="1" ht="19.95" customHeight="1">
      <c r="B117" s="138"/>
      <c r="D117" s="139" t="s">
        <v>612</v>
      </c>
      <c r="E117" s="140"/>
      <c r="F117" s="140"/>
      <c r="G117" s="140"/>
      <c r="H117" s="140"/>
      <c r="I117" s="141"/>
      <c r="J117" s="142">
        <f>J1075</f>
        <v>0</v>
      </c>
      <c r="L117" s="138"/>
    </row>
    <row r="118" spans="1:31" s="2" customFormat="1" ht="21.75" customHeight="1">
      <c r="A118" s="34"/>
      <c r="B118" s="35"/>
      <c r="C118" s="34"/>
      <c r="D118" s="34"/>
      <c r="E118" s="34"/>
      <c r="F118" s="34"/>
      <c r="G118" s="34"/>
      <c r="H118" s="3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" customHeight="1">
      <c r="A119" s="34"/>
      <c r="B119" s="49"/>
      <c r="C119" s="50"/>
      <c r="D119" s="50"/>
      <c r="E119" s="50"/>
      <c r="F119" s="50"/>
      <c r="G119" s="50"/>
      <c r="H119" s="50"/>
      <c r="I119" s="127"/>
      <c r="J119" s="50"/>
      <c r="K119" s="50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" customHeight="1">
      <c r="A123" s="34"/>
      <c r="B123" s="51"/>
      <c r="C123" s="52"/>
      <c r="D123" s="52"/>
      <c r="E123" s="52"/>
      <c r="F123" s="52"/>
      <c r="G123" s="52"/>
      <c r="H123" s="52"/>
      <c r="I123" s="128"/>
      <c r="J123" s="52"/>
      <c r="K123" s="52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" customHeight="1">
      <c r="A124" s="34"/>
      <c r="B124" s="35"/>
      <c r="C124" s="22" t="s">
        <v>144</v>
      </c>
      <c r="D124" s="34"/>
      <c r="E124" s="34"/>
      <c r="F124" s="34"/>
      <c r="G124" s="34"/>
      <c r="H124" s="34"/>
      <c r="I124" s="103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" customHeight="1">
      <c r="A125" s="34"/>
      <c r="B125" s="35"/>
      <c r="C125" s="34"/>
      <c r="D125" s="34"/>
      <c r="E125" s="34"/>
      <c r="F125" s="34"/>
      <c r="G125" s="34"/>
      <c r="H125" s="34"/>
      <c r="I125" s="103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16</v>
      </c>
      <c r="D126" s="34"/>
      <c r="E126" s="34"/>
      <c r="F126" s="34"/>
      <c r="G126" s="34"/>
      <c r="H126" s="34"/>
      <c r="I126" s="103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24" customHeight="1">
      <c r="A127" s="34"/>
      <c r="B127" s="35"/>
      <c r="C127" s="34"/>
      <c r="D127" s="34"/>
      <c r="E127" s="293" t="str">
        <f>E7</f>
        <v>Rekonstrukce podchodu pod ul. Horní, náměstí Ostrava - Jih, revize c</v>
      </c>
      <c r="F127" s="294"/>
      <c r="G127" s="294"/>
      <c r="H127" s="294"/>
      <c r="I127" s="103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" customFormat="1" ht="12" customHeight="1">
      <c r="B128" s="21"/>
      <c r="C128" s="28" t="s">
        <v>127</v>
      </c>
      <c r="I128" s="100"/>
      <c r="L128" s="21"/>
    </row>
    <row r="129" spans="1:65" s="2" customFormat="1" ht="14.4" customHeight="1">
      <c r="A129" s="34"/>
      <c r="B129" s="35"/>
      <c r="C129" s="34"/>
      <c r="D129" s="34"/>
      <c r="E129" s="293" t="s">
        <v>599</v>
      </c>
      <c r="F129" s="292"/>
      <c r="G129" s="292"/>
      <c r="H129" s="292"/>
      <c r="I129" s="103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8" t="s">
        <v>600</v>
      </c>
      <c r="D130" s="34"/>
      <c r="E130" s="34"/>
      <c r="F130" s="34"/>
      <c r="G130" s="34"/>
      <c r="H130" s="34"/>
      <c r="I130" s="103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24.6" customHeight="1">
      <c r="A131" s="34"/>
      <c r="B131" s="35"/>
      <c r="C131" s="34"/>
      <c r="D131" s="34"/>
      <c r="E131" s="285" t="str">
        <f>E11</f>
        <v>SO 601.1 - Architektonicko-stavební a stavebně konstrukční část</v>
      </c>
      <c r="F131" s="292"/>
      <c r="G131" s="292"/>
      <c r="H131" s="292"/>
      <c r="I131" s="103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" customHeight="1">
      <c r="A132" s="34"/>
      <c r="B132" s="35"/>
      <c r="C132" s="34"/>
      <c r="D132" s="34"/>
      <c r="E132" s="34"/>
      <c r="F132" s="34"/>
      <c r="G132" s="34"/>
      <c r="H132" s="34"/>
      <c r="I132" s="103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2" customHeight="1">
      <c r="A133" s="34"/>
      <c r="B133" s="35"/>
      <c r="C133" s="28" t="s">
        <v>22</v>
      </c>
      <c r="D133" s="34"/>
      <c r="E133" s="34"/>
      <c r="F133" s="26" t="str">
        <f>F14</f>
        <v>Ostrava</v>
      </c>
      <c r="G133" s="34"/>
      <c r="H133" s="34"/>
      <c r="I133" s="104" t="s">
        <v>24</v>
      </c>
      <c r="J133" s="57" t="str">
        <f>IF(J14="","",J14)</f>
        <v>11. 2. 2020</v>
      </c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" customHeight="1">
      <c r="A134" s="34"/>
      <c r="B134" s="35"/>
      <c r="C134" s="34"/>
      <c r="D134" s="34"/>
      <c r="E134" s="34"/>
      <c r="F134" s="34"/>
      <c r="G134" s="34"/>
      <c r="H134" s="34"/>
      <c r="I134" s="103"/>
      <c r="J134" s="34"/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26.4" customHeight="1">
      <c r="A135" s="34"/>
      <c r="B135" s="35"/>
      <c r="C135" s="28" t="s">
        <v>30</v>
      </c>
      <c r="D135" s="34"/>
      <c r="E135" s="34"/>
      <c r="F135" s="26" t="str">
        <f>E17</f>
        <v>SMO městský obvod Ostrava - Jih</v>
      </c>
      <c r="G135" s="34"/>
      <c r="H135" s="34"/>
      <c r="I135" s="104" t="s">
        <v>36</v>
      </c>
      <c r="J135" s="32" t="str">
        <f>E23</f>
        <v>PROJEKT 2010, s.r.o.</v>
      </c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6" customHeight="1">
      <c r="A136" s="34"/>
      <c r="B136" s="35"/>
      <c r="C136" s="28" t="s">
        <v>34</v>
      </c>
      <c r="D136" s="34"/>
      <c r="E136" s="34"/>
      <c r="F136" s="26" t="str">
        <f>IF(E20="","",E20)</f>
        <v>Vyplň údaj</v>
      </c>
      <c r="G136" s="34"/>
      <c r="H136" s="34"/>
      <c r="I136" s="104" t="s">
        <v>39</v>
      </c>
      <c r="J136" s="32" t="str">
        <f>E26</f>
        <v>M. Morská</v>
      </c>
      <c r="K136" s="34"/>
      <c r="L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0.35" customHeight="1">
      <c r="A137" s="34"/>
      <c r="B137" s="35"/>
      <c r="C137" s="34"/>
      <c r="D137" s="34"/>
      <c r="E137" s="34"/>
      <c r="F137" s="34"/>
      <c r="G137" s="34"/>
      <c r="H137" s="34"/>
      <c r="I137" s="103"/>
      <c r="J137" s="34"/>
      <c r="K137" s="34"/>
      <c r="L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11" customFormat="1" ht="29.25" customHeight="1">
      <c r="A138" s="143"/>
      <c r="B138" s="144"/>
      <c r="C138" s="145" t="s">
        <v>145</v>
      </c>
      <c r="D138" s="146" t="s">
        <v>68</v>
      </c>
      <c r="E138" s="146" t="s">
        <v>64</v>
      </c>
      <c r="F138" s="146" t="s">
        <v>65</v>
      </c>
      <c r="G138" s="146" t="s">
        <v>146</v>
      </c>
      <c r="H138" s="146" t="s">
        <v>147</v>
      </c>
      <c r="I138" s="147" t="s">
        <v>148</v>
      </c>
      <c r="J138" s="148" t="s">
        <v>132</v>
      </c>
      <c r="K138" s="149" t="s">
        <v>149</v>
      </c>
      <c r="L138" s="150"/>
      <c r="M138" s="64" t="s">
        <v>1</v>
      </c>
      <c r="N138" s="65" t="s">
        <v>47</v>
      </c>
      <c r="O138" s="65" t="s">
        <v>150</v>
      </c>
      <c r="P138" s="65" t="s">
        <v>151</v>
      </c>
      <c r="Q138" s="65" t="s">
        <v>152</v>
      </c>
      <c r="R138" s="65" t="s">
        <v>153</v>
      </c>
      <c r="S138" s="65" t="s">
        <v>154</v>
      </c>
      <c r="T138" s="66" t="s">
        <v>155</v>
      </c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</row>
    <row r="139" spans="1:65" s="2" customFormat="1" ht="22.8" customHeight="1">
      <c r="A139" s="34"/>
      <c r="B139" s="35"/>
      <c r="C139" s="71" t="s">
        <v>156</v>
      </c>
      <c r="D139" s="34"/>
      <c r="E139" s="34"/>
      <c r="F139" s="34"/>
      <c r="G139" s="34"/>
      <c r="H139" s="34"/>
      <c r="I139" s="103"/>
      <c r="J139" s="151">
        <f>BK139</f>
        <v>0</v>
      </c>
      <c r="K139" s="34"/>
      <c r="L139" s="35"/>
      <c r="M139" s="67"/>
      <c r="N139" s="58"/>
      <c r="O139" s="68"/>
      <c r="P139" s="152">
        <f>P140+P665</f>
        <v>0</v>
      </c>
      <c r="Q139" s="68"/>
      <c r="R139" s="152">
        <f>R140+R665</f>
        <v>254.01864792000003</v>
      </c>
      <c r="S139" s="68"/>
      <c r="T139" s="153">
        <f>T140+T665</f>
        <v>670.29800900000009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82</v>
      </c>
      <c r="AU139" s="18" t="s">
        <v>134</v>
      </c>
      <c r="BK139" s="154">
        <f>BK140+BK665</f>
        <v>0</v>
      </c>
    </row>
    <row r="140" spans="1:65" s="12" customFormat="1" ht="25.95" customHeight="1">
      <c r="B140" s="155"/>
      <c r="D140" s="156" t="s">
        <v>82</v>
      </c>
      <c r="E140" s="157" t="s">
        <v>157</v>
      </c>
      <c r="F140" s="157" t="s">
        <v>158</v>
      </c>
      <c r="I140" s="158"/>
      <c r="J140" s="159">
        <f>BK140</f>
        <v>0</v>
      </c>
      <c r="L140" s="155"/>
      <c r="M140" s="160"/>
      <c r="N140" s="161"/>
      <c r="O140" s="161"/>
      <c r="P140" s="162">
        <f>P141+P200+P211+P369+P637+P663</f>
        <v>0</v>
      </c>
      <c r="Q140" s="161"/>
      <c r="R140" s="162">
        <f>R141+R200+R211+R369+R637+R663</f>
        <v>203.37948996000003</v>
      </c>
      <c r="S140" s="161"/>
      <c r="T140" s="163">
        <f>T141+T200+T211+T369+T637+T663</f>
        <v>662.34918000000005</v>
      </c>
      <c r="AR140" s="156" t="s">
        <v>91</v>
      </c>
      <c r="AT140" s="164" t="s">
        <v>82</v>
      </c>
      <c r="AU140" s="164" t="s">
        <v>83</v>
      </c>
      <c r="AY140" s="156" t="s">
        <v>159</v>
      </c>
      <c r="BK140" s="165">
        <f>BK141+BK200+BK211+BK369+BK637+BK663</f>
        <v>0</v>
      </c>
    </row>
    <row r="141" spans="1:65" s="12" customFormat="1" ht="22.8" customHeight="1">
      <c r="B141" s="155"/>
      <c r="D141" s="156" t="s">
        <v>82</v>
      </c>
      <c r="E141" s="166" t="s">
        <v>91</v>
      </c>
      <c r="F141" s="166" t="s">
        <v>160</v>
      </c>
      <c r="I141" s="158"/>
      <c r="J141" s="167">
        <f>BK141</f>
        <v>0</v>
      </c>
      <c r="L141" s="155"/>
      <c r="M141" s="160"/>
      <c r="N141" s="161"/>
      <c r="O141" s="161"/>
      <c r="P141" s="162">
        <f>SUM(P142:P199)</f>
        <v>0</v>
      </c>
      <c r="Q141" s="161"/>
      <c r="R141" s="162">
        <f>SUM(R142:R199)</f>
        <v>8.0340000000000012E-3</v>
      </c>
      <c r="S141" s="161"/>
      <c r="T141" s="163">
        <f>SUM(T142:T199)</f>
        <v>84.432000000000002</v>
      </c>
      <c r="AR141" s="156" t="s">
        <v>91</v>
      </c>
      <c r="AT141" s="164" t="s">
        <v>82</v>
      </c>
      <c r="AU141" s="164" t="s">
        <v>91</v>
      </c>
      <c r="AY141" s="156" t="s">
        <v>159</v>
      </c>
      <c r="BK141" s="165">
        <f>SUM(BK142:BK199)</f>
        <v>0</v>
      </c>
    </row>
    <row r="142" spans="1:65" s="2" customFormat="1" ht="19.8" customHeight="1">
      <c r="A142" s="34"/>
      <c r="B142" s="168"/>
      <c r="C142" s="169" t="s">
        <v>91</v>
      </c>
      <c r="D142" s="169" t="s">
        <v>161</v>
      </c>
      <c r="E142" s="170" t="s">
        <v>613</v>
      </c>
      <c r="F142" s="171" t="s">
        <v>614</v>
      </c>
      <c r="G142" s="172" t="s">
        <v>295</v>
      </c>
      <c r="H142" s="173">
        <v>1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48</v>
      </c>
      <c r="O142" s="60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165</v>
      </c>
      <c r="AT142" s="181" t="s">
        <v>161</v>
      </c>
      <c r="AU142" s="181" t="s">
        <v>93</v>
      </c>
      <c r="AY142" s="18" t="s">
        <v>159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8" t="s">
        <v>91</v>
      </c>
      <c r="BK142" s="182">
        <f>ROUND(I142*H142,2)</f>
        <v>0</v>
      </c>
      <c r="BL142" s="18" t="s">
        <v>165</v>
      </c>
      <c r="BM142" s="181" t="s">
        <v>615</v>
      </c>
    </row>
    <row r="143" spans="1:65" s="14" customFormat="1">
      <c r="B143" s="191"/>
      <c r="D143" s="184" t="s">
        <v>167</v>
      </c>
      <c r="E143" s="192" t="s">
        <v>1</v>
      </c>
      <c r="F143" s="193" t="s">
        <v>616</v>
      </c>
      <c r="H143" s="194">
        <v>1</v>
      </c>
      <c r="I143" s="195"/>
      <c r="L143" s="191"/>
      <c r="M143" s="196"/>
      <c r="N143" s="197"/>
      <c r="O143" s="197"/>
      <c r="P143" s="197"/>
      <c r="Q143" s="197"/>
      <c r="R143" s="197"/>
      <c r="S143" s="197"/>
      <c r="T143" s="198"/>
      <c r="AT143" s="192" t="s">
        <v>167</v>
      </c>
      <c r="AU143" s="192" t="s">
        <v>93</v>
      </c>
      <c r="AV143" s="14" t="s">
        <v>93</v>
      </c>
      <c r="AW143" s="14" t="s">
        <v>38</v>
      </c>
      <c r="AX143" s="14" t="s">
        <v>91</v>
      </c>
      <c r="AY143" s="192" t="s">
        <v>159</v>
      </c>
    </row>
    <row r="144" spans="1:65" s="2" customFormat="1" ht="19.8" customHeight="1">
      <c r="A144" s="34"/>
      <c r="B144" s="168"/>
      <c r="C144" s="169" t="s">
        <v>93</v>
      </c>
      <c r="D144" s="169" t="s">
        <v>161</v>
      </c>
      <c r="E144" s="170" t="s">
        <v>617</v>
      </c>
      <c r="F144" s="171" t="s">
        <v>618</v>
      </c>
      <c r="G144" s="172" t="s">
        <v>295</v>
      </c>
      <c r="H144" s="173">
        <v>1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48</v>
      </c>
      <c r="O144" s="60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165</v>
      </c>
      <c r="AT144" s="181" t="s">
        <v>161</v>
      </c>
      <c r="AU144" s="181" t="s">
        <v>93</v>
      </c>
      <c r="AY144" s="18" t="s">
        <v>159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8" t="s">
        <v>91</v>
      </c>
      <c r="BK144" s="182">
        <f>ROUND(I144*H144,2)</f>
        <v>0</v>
      </c>
      <c r="BL144" s="18" t="s">
        <v>165</v>
      </c>
      <c r="BM144" s="181" t="s">
        <v>619</v>
      </c>
    </row>
    <row r="145" spans="1:65" s="14" customFormat="1">
      <c r="B145" s="191"/>
      <c r="D145" s="184" t="s">
        <v>167</v>
      </c>
      <c r="E145" s="192" t="s">
        <v>1</v>
      </c>
      <c r="F145" s="193" t="s">
        <v>620</v>
      </c>
      <c r="H145" s="194">
        <v>1</v>
      </c>
      <c r="I145" s="195"/>
      <c r="L145" s="191"/>
      <c r="M145" s="196"/>
      <c r="N145" s="197"/>
      <c r="O145" s="197"/>
      <c r="P145" s="197"/>
      <c r="Q145" s="197"/>
      <c r="R145" s="197"/>
      <c r="S145" s="197"/>
      <c r="T145" s="198"/>
      <c r="AT145" s="192" t="s">
        <v>167</v>
      </c>
      <c r="AU145" s="192" t="s">
        <v>93</v>
      </c>
      <c r="AV145" s="14" t="s">
        <v>93</v>
      </c>
      <c r="AW145" s="14" t="s">
        <v>38</v>
      </c>
      <c r="AX145" s="14" t="s">
        <v>91</v>
      </c>
      <c r="AY145" s="192" t="s">
        <v>159</v>
      </c>
    </row>
    <row r="146" spans="1:65" s="2" customFormat="1" ht="19.8" customHeight="1">
      <c r="A146" s="34"/>
      <c r="B146" s="168"/>
      <c r="C146" s="169" t="s">
        <v>109</v>
      </c>
      <c r="D146" s="169" t="s">
        <v>161</v>
      </c>
      <c r="E146" s="170" t="s">
        <v>621</v>
      </c>
      <c r="F146" s="171" t="s">
        <v>622</v>
      </c>
      <c r="G146" s="172" t="s">
        <v>164</v>
      </c>
      <c r="H146" s="173">
        <v>0.8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48</v>
      </c>
      <c r="O146" s="60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165</v>
      </c>
      <c r="AT146" s="181" t="s">
        <v>161</v>
      </c>
      <c r="AU146" s="181" t="s">
        <v>93</v>
      </c>
      <c r="AY146" s="18" t="s">
        <v>159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8" t="s">
        <v>91</v>
      </c>
      <c r="BK146" s="182">
        <f>ROUND(I146*H146,2)</f>
        <v>0</v>
      </c>
      <c r="BL146" s="18" t="s">
        <v>165</v>
      </c>
      <c r="BM146" s="181" t="s">
        <v>623</v>
      </c>
    </row>
    <row r="147" spans="1:65" s="14" customFormat="1">
      <c r="B147" s="191"/>
      <c r="D147" s="184" t="s">
        <v>167</v>
      </c>
      <c r="E147" s="192" t="s">
        <v>1</v>
      </c>
      <c r="F147" s="193" t="s">
        <v>624</v>
      </c>
      <c r="H147" s="194">
        <v>0.8</v>
      </c>
      <c r="I147" s="195"/>
      <c r="L147" s="191"/>
      <c r="M147" s="196"/>
      <c r="N147" s="197"/>
      <c r="O147" s="197"/>
      <c r="P147" s="197"/>
      <c r="Q147" s="197"/>
      <c r="R147" s="197"/>
      <c r="S147" s="197"/>
      <c r="T147" s="198"/>
      <c r="AT147" s="192" t="s">
        <v>167</v>
      </c>
      <c r="AU147" s="192" t="s">
        <v>93</v>
      </c>
      <c r="AV147" s="14" t="s">
        <v>93</v>
      </c>
      <c r="AW147" s="14" t="s">
        <v>38</v>
      </c>
      <c r="AX147" s="14" t="s">
        <v>91</v>
      </c>
      <c r="AY147" s="192" t="s">
        <v>159</v>
      </c>
    </row>
    <row r="148" spans="1:65" s="2" customFormat="1" ht="19.8" customHeight="1">
      <c r="A148" s="34"/>
      <c r="B148" s="168"/>
      <c r="C148" s="169" t="s">
        <v>165</v>
      </c>
      <c r="D148" s="169" t="s">
        <v>161</v>
      </c>
      <c r="E148" s="170" t="s">
        <v>625</v>
      </c>
      <c r="F148" s="171" t="s">
        <v>626</v>
      </c>
      <c r="G148" s="172" t="s">
        <v>164</v>
      </c>
      <c r="H148" s="173">
        <v>0.8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48</v>
      </c>
      <c r="O148" s="60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165</v>
      </c>
      <c r="AT148" s="181" t="s">
        <v>161</v>
      </c>
      <c r="AU148" s="181" t="s">
        <v>93</v>
      </c>
      <c r="AY148" s="18" t="s">
        <v>159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91</v>
      </c>
      <c r="BK148" s="182">
        <f>ROUND(I148*H148,2)</f>
        <v>0</v>
      </c>
      <c r="BL148" s="18" t="s">
        <v>165</v>
      </c>
      <c r="BM148" s="181" t="s">
        <v>627</v>
      </c>
    </row>
    <row r="149" spans="1:65" s="2" customFormat="1" ht="30" customHeight="1">
      <c r="A149" s="34"/>
      <c r="B149" s="168"/>
      <c r="C149" s="169" t="s">
        <v>185</v>
      </c>
      <c r="D149" s="169" t="s">
        <v>161</v>
      </c>
      <c r="E149" s="170" t="s">
        <v>628</v>
      </c>
      <c r="F149" s="171" t="s">
        <v>629</v>
      </c>
      <c r="G149" s="172" t="s">
        <v>630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48</v>
      </c>
      <c r="O149" s="60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165</v>
      </c>
      <c r="AT149" s="181" t="s">
        <v>161</v>
      </c>
      <c r="AU149" s="181" t="s">
        <v>93</v>
      </c>
      <c r="AY149" s="18" t="s">
        <v>159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91</v>
      </c>
      <c r="BK149" s="182">
        <f>ROUND(I149*H149,2)</f>
        <v>0</v>
      </c>
      <c r="BL149" s="18" t="s">
        <v>165</v>
      </c>
      <c r="BM149" s="181" t="s">
        <v>631</v>
      </c>
    </row>
    <row r="150" spans="1:65" s="2" customFormat="1" ht="19.8" customHeight="1">
      <c r="A150" s="34"/>
      <c r="B150" s="168"/>
      <c r="C150" s="169" t="s">
        <v>190</v>
      </c>
      <c r="D150" s="169" t="s">
        <v>161</v>
      </c>
      <c r="E150" s="170" t="s">
        <v>632</v>
      </c>
      <c r="F150" s="171" t="s">
        <v>633</v>
      </c>
      <c r="G150" s="172" t="s">
        <v>164</v>
      </c>
      <c r="H150" s="173">
        <v>76.8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48</v>
      </c>
      <c r="O150" s="60"/>
      <c r="P150" s="179">
        <f>O150*H150</f>
        <v>0</v>
      </c>
      <c r="Q150" s="179">
        <v>0</v>
      </c>
      <c r="R150" s="179">
        <f>Q150*H150</f>
        <v>0</v>
      </c>
      <c r="S150" s="179">
        <v>0.28999999999999998</v>
      </c>
      <c r="T150" s="180">
        <f>S150*H150</f>
        <v>22.271999999999998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165</v>
      </c>
      <c r="AT150" s="181" t="s">
        <v>161</v>
      </c>
      <c r="AU150" s="181" t="s">
        <v>93</v>
      </c>
      <c r="AY150" s="18" t="s">
        <v>159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8" t="s">
        <v>91</v>
      </c>
      <c r="BK150" s="182">
        <f>ROUND(I150*H150,2)</f>
        <v>0</v>
      </c>
      <c r="BL150" s="18" t="s">
        <v>165</v>
      </c>
      <c r="BM150" s="181" t="s">
        <v>634</v>
      </c>
    </row>
    <row r="151" spans="1:65" s="13" customFormat="1">
      <c r="B151" s="183"/>
      <c r="D151" s="184" t="s">
        <v>167</v>
      </c>
      <c r="E151" s="185" t="s">
        <v>1</v>
      </c>
      <c r="F151" s="186" t="s">
        <v>635</v>
      </c>
      <c r="H151" s="185" t="s">
        <v>1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5" t="s">
        <v>167</v>
      </c>
      <c r="AU151" s="185" t="s">
        <v>93</v>
      </c>
      <c r="AV151" s="13" t="s">
        <v>91</v>
      </c>
      <c r="AW151" s="13" t="s">
        <v>38</v>
      </c>
      <c r="AX151" s="13" t="s">
        <v>83</v>
      </c>
      <c r="AY151" s="185" t="s">
        <v>159</v>
      </c>
    </row>
    <row r="152" spans="1:65" s="14" customFormat="1">
      <c r="B152" s="191"/>
      <c r="D152" s="184" t="s">
        <v>167</v>
      </c>
      <c r="E152" s="192" t="s">
        <v>1</v>
      </c>
      <c r="F152" s="193" t="s">
        <v>636</v>
      </c>
      <c r="H152" s="194">
        <v>16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167</v>
      </c>
      <c r="AU152" s="192" t="s">
        <v>93</v>
      </c>
      <c r="AV152" s="14" t="s">
        <v>93</v>
      </c>
      <c r="AW152" s="14" t="s">
        <v>38</v>
      </c>
      <c r="AX152" s="14" t="s">
        <v>83</v>
      </c>
      <c r="AY152" s="192" t="s">
        <v>159</v>
      </c>
    </row>
    <row r="153" spans="1:65" s="14" customFormat="1" ht="20.399999999999999">
      <c r="B153" s="191"/>
      <c r="D153" s="184" t="s">
        <v>167</v>
      </c>
      <c r="E153" s="192" t="s">
        <v>1</v>
      </c>
      <c r="F153" s="193" t="s">
        <v>637</v>
      </c>
      <c r="H153" s="194">
        <v>60.8</v>
      </c>
      <c r="I153" s="195"/>
      <c r="L153" s="191"/>
      <c r="M153" s="196"/>
      <c r="N153" s="197"/>
      <c r="O153" s="197"/>
      <c r="P153" s="197"/>
      <c r="Q153" s="197"/>
      <c r="R153" s="197"/>
      <c r="S153" s="197"/>
      <c r="T153" s="198"/>
      <c r="AT153" s="192" t="s">
        <v>167</v>
      </c>
      <c r="AU153" s="192" t="s">
        <v>93</v>
      </c>
      <c r="AV153" s="14" t="s">
        <v>93</v>
      </c>
      <c r="AW153" s="14" t="s">
        <v>38</v>
      </c>
      <c r="AX153" s="14" t="s">
        <v>83</v>
      </c>
      <c r="AY153" s="192" t="s">
        <v>159</v>
      </c>
    </row>
    <row r="154" spans="1:65" s="15" customFormat="1">
      <c r="B154" s="199"/>
      <c r="D154" s="184" t="s">
        <v>167</v>
      </c>
      <c r="E154" s="200" t="s">
        <v>1</v>
      </c>
      <c r="F154" s="201" t="s">
        <v>172</v>
      </c>
      <c r="H154" s="202">
        <v>76.8</v>
      </c>
      <c r="I154" s="203"/>
      <c r="L154" s="199"/>
      <c r="M154" s="204"/>
      <c r="N154" s="205"/>
      <c r="O154" s="205"/>
      <c r="P154" s="205"/>
      <c r="Q154" s="205"/>
      <c r="R154" s="205"/>
      <c r="S154" s="205"/>
      <c r="T154" s="206"/>
      <c r="AT154" s="200" t="s">
        <v>167</v>
      </c>
      <c r="AU154" s="200" t="s">
        <v>93</v>
      </c>
      <c r="AV154" s="15" t="s">
        <v>165</v>
      </c>
      <c r="AW154" s="15" t="s">
        <v>38</v>
      </c>
      <c r="AX154" s="15" t="s">
        <v>91</v>
      </c>
      <c r="AY154" s="200" t="s">
        <v>159</v>
      </c>
    </row>
    <row r="155" spans="1:65" s="2" customFormat="1" ht="19.8" customHeight="1">
      <c r="A155" s="34"/>
      <c r="B155" s="168"/>
      <c r="C155" s="169" t="s">
        <v>195</v>
      </c>
      <c r="D155" s="169" t="s">
        <v>161</v>
      </c>
      <c r="E155" s="170" t="s">
        <v>638</v>
      </c>
      <c r="F155" s="171" t="s">
        <v>639</v>
      </c>
      <c r="G155" s="172" t="s">
        <v>164</v>
      </c>
      <c r="H155" s="173">
        <v>76.8</v>
      </c>
      <c r="I155" s="174"/>
      <c r="J155" s="175">
        <f>ROUND(I155*H155,2)</f>
        <v>0</v>
      </c>
      <c r="K155" s="176"/>
      <c r="L155" s="35"/>
      <c r="M155" s="177" t="s">
        <v>1</v>
      </c>
      <c r="N155" s="178" t="s">
        <v>48</v>
      </c>
      <c r="O155" s="60"/>
      <c r="P155" s="179">
        <f>O155*H155</f>
        <v>0</v>
      </c>
      <c r="Q155" s="179">
        <v>0</v>
      </c>
      <c r="R155" s="179">
        <f>Q155*H155</f>
        <v>0</v>
      </c>
      <c r="S155" s="179">
        <v>0.63</v>
      </c>
      <c r="T155" s="180">
        <f>S155*H155</f>
        <v>48.384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165</v>
      </c>
      <c r="AT155" s="181" t="s">
        <v>161</v>
      </c>
      <c r="AU155" s="181" t="s">
        <v>93</v>
      </c>
      <c r="AY155" s="18" t="s">
        <v>159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8" t="s">
        <v>91</v>
      </c>
      <c r="BK155" s="182">
        <f>ROUND(I155*H155,2)</f>
        <v>0</v>
      </c>
      <c r="BL155" s="18" t="s">
        <v>165</v>
      </c>
      <c r="BM155" s="181" t="s">
        <v>640</v>
      </c>
    </row>
    <row r="156" spans="1:65" s="13" customFormat="1">
      <c r="B156" s="183"/>
      <c r="D156" s="184" t="s">
        <v>167</v>
      </c>
      <c r="E156" s="185" t="s">
        <v>1</v>
      </c>
      <c r="F156" s="186" t="s">
        <v>635</v>
      </c>
      <c r="H156" s="185" t="s">
        <v>1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5" t="s">
        <v>167</v>
      </c>
      <c r="AU156" s="185" t="s">
        <v>93</v>
      </c>
      <c r="AV156" s="13" t="s">
        <v>91</v>
      </c>
      <c r="AW156" s="13" t="s">
        <v>38</v>
      </c>
      <c r="AX156" s="13" t="s">
        <v>83</v>
      </c>
      <c r="AY156" s="185" t="s">
        <v>159</v>
      </c>
    </row>
    <row r="157" spans="1:65" s="14" customFormat="1">
      <c r="B157" s="191"/>
      <c r="D157" s="184" t="s">
        <v>167</v>
      </c>
      <c r="E157" s="192" t="s">
        <v>1</v>
      </c>
      <c r="F157" s="193" t="s">
        <v>636</v>
      </c>
      <c r="H157" s="194">
        <v>16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167</v>
      </c>
      <c r="AU157" s="192" t="s">
        <v>93</v>
      </c>
      <c r="AV157" s="14" t="s">
        <v>93</v>
      </c>
      <c r="AW157" s="14" t="s">
        <v>38</v>
      </c>
      <c r="AX157" s="14" t="s">
        <v>83</v>
      </c>
      <c r="AY157" s="192" t="s">
        <v>159</v>
      </c>
    </row>
    <row r="158" spans="1:65" s="14" customFormat="1" ht="20.399999999999999">
      <c r="B158" s="191"/>
      <c r="D158" s="184" t="s">
        <v>167</v>
      </c>
      <c r="E158" s="192" t="s">
        <v>1</v>
      </c>
      <c r="F158" s="193" t="s">
        <v>637</v>
      </c>
      <c r="H158" s="194">
        <v>60.8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167</v>
      </c>
      <c r="AU158" s="192" t="s">
        <v>93</v>
      </c>
      <c r="AV158" s="14" t="s">
        <v>93</v>
      </c>
      <c r="AW158" s="14" t="s">
        <v>38</v>
      </c>
      <c r="AX158" s="14" t="s">
        <v>83</v>
      </c>
      <c r="AY158" s="192" t="s">
        <v>159</v>
      </c>
    </row>
    <row r="159" spans="1:65" s="15" customFormat="1">
      <c r="B159" s="199"/>
      <c r="D159" s="184" t="s">
        <v>167</v>
      </c>
      <c r="E159" s="200" t="s">
        <v>1</v>
      </c>
      <c r="F159" s="201" t="s">
        <v>172</v>
      </c>
      <c r="H159" s="202">
        <v>76.8</v>
      </c>
      <c r="I159" s="203"/>
      <c r="L159" s="199"/>
      <c r="M159" s="204"/>
      <c r="N159" s="205"/>
      <c r="O159" s="205"/>
      <c r="P159" s="205"/>
      <c r="Q159" s="205"/>
      <c r="R159" s="205"/>
      <c r="S159" s="205"/>
      <c r="T159" s="206"/>
      <c r="AT159" s="200" t="s">
        <v>167</v>
      </c>
      <c r="AU159" s="200" t="s">
        <v>93</v>
      </c>
      <c r="AV159" s="15" t="s">
        <v>165</v>
      </c>
      <c r="AW159" s="15" t="s">
        <v>38</v>
      </c>
      <c r="AX159" s="15" t="s">
        <v>91</v>
      </c>
      <c r="AY159" s="200" t="s">
        <v>159</v>
      </c>
    </row>
    <row r="160" spans="1:65" s="2" customFormat="1" ht="14.4" customHeight="1">
      <c r="A160" s="34"/>
      <c r="B160" s="168"/>
      <c r="C160" s="169" t="s">
        <v>200</v>
      </c>
      <c r="D160" s="169" t="s">
        <v>161</v>
      </c>
      <c r="E160" s="170" t="s">
        <v>372</v>
      </c>
      <c r="F160" s="171" t="s">
        <v>373</v>
      </c>
      <c r="G160" s="172" t="s">
        <v>238</v>
      </c>
      <c r="H160" s="173">
        <v>67.2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48</v>
      </c>
      <c r="O160" s="60"/>
      <c r="P160" s="179">
        <f>O160*H160</f>
        <v>0</v>
      </c>
      <c r="Q160" s="179">
        <v>0</v>
      </c>
      <c r="R160" s="179">
        <f>Q160*H160</f>
        <v>0</v>
      </c>
      <c r="S160" s="179">
        <v>0.20499999999999999</v>
      </c>
      <c r="T160" s="180">
        <f>S160*H160</f>
        <v>13.776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165</v>
      </c>
      <c r="AT160" s="181" t="s">
        <v>161</v>
      </c>
      <c r="AU160" s="181" t="s">
        <v>93</v>
      </c>
      <c r="AY160" s="18" t="s">
        <v>159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91</v>
      </c>
      <c r="BK160" s="182">
        <f>ROUND(I160*H160,2)</f>
        <v>0</v>
      </c>
      <c r="BL160" s="18" t="s">
        <v>165</v>
      </c>
      <c r="BM160" s="181" t="s">
        <v>641</v>
      </c>
    </row>
    <row r="161" spans="1:65" s="13" customFormat="1">
      <c r="B161" s="183"/>
      <c r="D161" s="184" t="s">
        <v>167</v>
      </c>
      <c r="E161" s="185" t="s">
        <v>1</v>
      </c>
      <c r="F161" s="186" t="s">
        <v>635</v>
      </c>
      <c r="H161" s="185" t="s">
        <v>1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5" t="s">
        <v>167</v>
      </c>
      <c r="AU161" s="185" t="s">
        <v>93</v>
      </c>
      <c r="AV161" s="13" t="s">
        <v>91</v>
      </c>
      <c r="AW161" s="13" t="s">
        <v>38</v>
      </c>
      <c r="AX161" s="13" t="s">
        <v>83</v>
      </c>
      <c r="AY161" s="185" t="s">
        <v>159</v>
      </c>
    </row>
    <row r="162" spans="1:65" s="14" customFormat="1" ht="20.399999999999999">
      <c r="B162" s="191"/>
      <c r="D162" s="184" t="s">
        <v>167</v>
      </c>
      <c r="E162" s="192" t="s">
        <v>1</v>
      </c>
      <c r="F162" s="193" t="s">
        <v>642</v>
      </c>
      <c r="H162" s="194">
        <v>44.8</v>
      </c>
      <c r="I162" s="195"/>
      <c r="L162" s="191"/>
      <c r="M162" s="196"/>
      <c r="N162" s="197"/>
      <c r="O162" s="197"/>
      <c r="P162" s="197"/>
      <c r="Q162" s="197"/>
      <c r="R162" s="197"/>
      <c r="S162" s="197"/>
      <c r="T162" s="198"/>
      <c r="AT162" s="192" t="s">
        <v>167</v>
      </c>
      <c r="AU162" s="192" t="s">
        <v>93</v>
      </c>
      <c r="AV162" s="14" t="s">
        <v>93</v>
      </c>
      <c r="AW162" s="14" t="s">
        <v>38</v>
      </c>
      <c r="AX162" s="14" t="s">
        <v>83</v>
      </c>
      <c r="AY162" s="192" t="s">
        <v>159</v>
      </c>
    </row>
    <row r="163" spans="1:65" s="14" customFormat="1" ht="20.399999999999999">
      <c r="B163" s="191"/>
      <c r="D163" s="184" t="s">
        <v>167</v>
      </c>
      <c r="E163" s="192" t="s">
        <v>1</v>
      </c>
      <c r="F163" s="193" t="s">
        <v>643</v>
      </c>
      <c r="H163" s="194">
        <v>22.4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167</v>
      </c>
      <c r="AU163" s="192" t="s">
        <v>93</v>
      </c>
      <c r="AV163" s="14" t="s">
        <v>93</v>
      </c>
      <c r="AW163" s="14" t="s">
        <v>38</v>
      </c>
      <c r="AX163" s="14" t="s">
        <v>83</v>
      </c>
      <c r="AY163" s="192" t="s">
        <v>159</v>
      </c>
    </row>
    <row r="164" spans="1:65" s="15" customFormat="1">
      <c r="B164" s="199"/>
      <c r="D164" s="184" t="s">
        <v>167</v>
      </c>
      <c r="E164" s="200" t="s">
        <v>1</v>
      </c>
      <c r="F164" s="201" t="s">
        <v>172</v>
      </c>
      <c r="H164" s="202">
        <v>67.2</v>
      </c>
      <c r="I164" s="203"/>
      <c r="L164" s="199"/>
      <c r="M164" s="204"/>
      <c r="N164" s="205"/>
      <c r="O164" s="205"/>
      <c r="P164" s="205"/>
      <c r="Q164" s="205"/>
      <c r="R164" s="205"/>
      <c r="S164" s="205"/>
      <c r="T164" s="206"/>
      <c r="AT164" s="200" t="s">
        <v>167</v>
      </c>
      <c r="AU164" s="200" t="s">
        <v>93</v>
      </c>
      <c r="AV164" s="15" t="s">
        <v>165</v>
      </c>
      <c r="AW164" s="15" t="s">
        <v>38</v>
      </c>
      <c r="AX164" s="15" t="s">
        <v>91</v>
      </c>
      <c r="AY164" s="200" t="s">
        <v>159</v>
      </c>
    </row>
    <row r="165" spans="1:65" s="2" customFormat="1" ht="19.8" customHeight="1">
      <c r="A165" s="34"/>
      <c r="B165" s="168"/>
      <c r="C165" s="169" t="s">
        <v>204</v>
      </c>
      <c r="D165" s="169" t="s">
        <v>161</v>
      </c>
      <c r="E165" s="170" t="s">
        <v>644</v>
      </c>
      <c r="F165" s="171" t="s">
        <v>645</v>
      </c>
      <c r="G165" s="172" t="s">
        <v>646</v>
      </c>
      <c r="H165" s="173">
        <v>300</v>
      </c>
      <c r="I165" s="174"/>
      <c r="J165" s="175">
        <f>ROUND(I165*H165,2)</f>
        <v>0</v>
      </c>
      <c r="K165" s="176"/>
      <c r="L165" s="35"/>
      <c r="M165" s="177" t="s">
        <v>1</v>
      </c>
      <c r="N165" s="178" t="s">
        <v>48</v>
      </c>
      <c r="O165" s="6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165</v>
      </c>
      <c r="AT165" s="181" t="s">
        <v>161</v>
      </c>
      <c r="AU165" s="181" t="s">
        <v>93</v>
      </c>
      <c r="AY165" s="18" t="s">
        <v>159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91</v>
      </c>
      <c r="BK165" s="182">
        <f>ROUND(I165*H165,2)</f>
        <v>0</v>
      </c>
      <c r="BL165" s="18" t="s">
        <v>165</v>
      </c>
      <c r="BM165" s="181" t="s">
        <v>647</v>
      </c>
    </row>
    <row r="166" spans="1:65" s="14" customFormat="1">
      <c r="B166" s="191"/>
      <c r="D166" s="184" t="s">
        <v>167</v>
      </c>
      <c r="E166" s="192" t="s">
        <v>1</v>
      </c>
      <c r="F166" s="193" t="s">
        <v>648</v>
      </c>
      <c r="H166" s="194">
        <v>300</v>
      </c>
      <c r="I166" s="195"/>
      <c r="L166" s="191"/>
      <c r="M166" s="196"/>
      <c r="N166" s="197"/>
      <c r="O166" s="197"/>
      <c r="P166" s="197"/>
      <c r="Q166" s="197"/>
      <c r="R166" s="197"/>
      <c r="S166" s="197"/>
      <c r="T166" s="198"/>
      <c r="AT166" s="192" t="s">
        <v>167</v>
      </c>
      <c r="AU166" s="192" t="s">
        <v>93</v>
      </c>
      <c r="AV166" s="14" t="s">
        <v>93</v>
      </c>
      <c r="AW166" s="14" t="s">
        <v>38</v>
      </c>
      <c r="AX166" s="14" t="s">
        <v>83</v>
      </c>
      <c r="AY166" s="192" t="s">
        <v>159</v>
      </c>
    </row>
    <row r="167" spans="1:65" s="15" customFormat="1">
      <c r="B167" s="199"/>
      <c r="D167" s="184" t="s">
        <v>167</v>
      </c>
      <c r="E167" s="200" t="s">
        <v>1</v>
      </c>
      <c r="F167" s="201" t="s">
        <v>172</v>
      </c>
      <c r="H167" s="202">
        <v>300</v>
      </c>
      <c r="I167" s="203"/>
      <c r="L167" s="199"/>
      <c r="M167" s="204"/>
      <c r="N167" s="205"/>
      <c r="O167" s="205"/>
      <c r="P167" s="205"/>
      <c r="Q167" s="205"/>
      <c r="R167" s="205"/>
      <c r="S167" s="205"/>
      <c r="T167" s="206"/>
      <c r="AT167" s="200" t="s">
        <v>167</v>
      </c>
      <c r="AU167" s="200" t="s">
        <v>93</v>
      </c>
      <c r="AV167" s="15" t="s">
        <v>165</v>
      </c>
      <c r="AW167" s="15" t="s">
        <v>38</v>
      </c>
      <c r="AX167" s="15" t="s">
        <v>91</v>
      </c>
      <c r="AY167" s="200" t="s">
        <v>159</v>
      </c>
    </row>
    <row r="168" spans="1:65" s="2" customFormat="1" ht="30" customHeight="1">
      <c r="A168" s="34"/>
      <c r="B168" s="168"/>
      <c r="C168" s="169" t="s">
        <v>208</v>
      </c>
      <c r="D168" s="169" t="s">
        <v>161</v>
      </c>
      <c r="E168" s="170" t="s">
        <v>649</v>
      </c>
      <c r="F168" s="171" t="s">
        <v>650</v>
      </c>
      <c r="G168" s="172" t="s">
        <v>182</v>
      </c>
      <c r="H168" s="173">
        <v>7.8</v>
      </c>
      <c r="I168" s="174"/>
      <c r="J168" s="175">
        <f>ROUND(I168*H168,2)</f>
        <v>0</v>
      </c>
      <c r="K168" s="176"/>
      <c r="L168" s="35"/>
      <c r="M168" s="177" t="s">
        <v>1</v>
      </c>
      <c r="N168" s="178" t="s">
        <v>48</v>
      </c>
      <c r="O168" s="60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165</v>
      </c>
      <c r="AT168" s="181" t="s">
        <v>161</v>
      </c>
      <c r="AU168" s="181" t="s">
        <v>93</v>
      </c>
      <c r="AY168" s="18" t="s">
        <v>159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91</v>
      </c>
      <c r="BK168" s="182">
        <f>ROUND(I168*H168,2)</f>
        <v>0</v>
      </c>
      <c r="BL168" s="18" t="s">
        <v>165</v>
      </c>
      <c r="BM168" s="181" t="s">
        <v>651</v>
      </c>
    </row>
    <row r="169" spans="1:65" s="13" customFormat="1">
      <c r="B169" s="183"/>
      <c r="D169" s="184" t="s">
        <v>167</v>
      </c>
      <c r="E169" s="185" t="s">
        <v>1</v>
      </c>
      <c r="F169" s="186" t="s">
        <v>635</v>
      </c>
      <c r="H169" s="185" t="s">
        <v>1</v>
      </c>
      <c r="I169" s="187"/>
      <c r="L169" s="183"/>
      <c r="M169" s="188"/>
      <c r="N169" s="189"/>
      <c r="O169" s="189"/>
      <c r="P169" s="189"/>
      <c r="Q169" s="189"/>
      <c r="R169" s="189"/>
      <c r="S169" s="189"/>
      <c r="T169" s="190"/>
      <c r="AT169" s="185" t="s">
        <v>167</v>
      </c>
      <c r="AU169" s="185" t="s">
        <v>93</v>
      </c>
      <c r="AV169" s="13" t="s">
        <v>91</v>
      </c>
      <c r="AW169" s="13" t="s">
        <v>38</v>
      </c>
      <c r="AX169" s="13" t="s">
        <v>83</v>
      </c>
      <c r="AY169" s="185" t="s">
        <v>159</v>
      </c>
    </row>
    <row r="170" spans="1:65" s="14" customFormat="1">
      <c r="B170" s="191"/>
      <c r="D170" s="184" t="s">
        <v>167</v>
      </c>
      <c r="E170" s="192" t="s">
        <v>1</v>
      </c>
      <c r="F170" s="193" t="s">
        <v>652</v>
      </c>
      <c r="H170" s="194">
        <v>7.8</v>
      </c>
      <c r="I170" s="195"/>
      <c r="L170" s="191"/>
      <c r="M170" s="196"/>
      <c r="N170" s="197"/>
      <c r="O170" s="197"/>
      <c r="P170" s="197"/>
      <c r="Q170" s="197"/>
      <c r="R170" s="197"/>
      <c r="S170" s="197"/>
      <c r="T170" s="198"/>
      <c r="AT170" s="192" t="s">
        <v>167</v>
      </c>
      <c r="AU170" s="192" t="s">
        <v>93</v>
      </c>
      <c r="AV170" s="14" t="s">
        <v>93</v>
      </c>
      <c r="AW170" s="14" t="s">
        <v>38</v>
      </c>
      <c r="AX170" s="14" t="s">
        <v>83</v>
      </c>
      <c r="AY170" s="192" t="s">
        <v>159</v>
      </c>
    </row>
    <row r="171" spans="1:65" s="15" customFormat="1">
      <c r="B171" s="199"/>
      <c r="D171" s="184" t="s">
        <v>167</v>
      </c>
      <c r="E171" s="200" t="s">
        <v>1</v>
      </c>
      <c r="F171" s="201" t="s">
        <v>172</v>
      </c>
      <c r="H171" s="202">
        <v>7.8</v>
      </c>
      <c r="I171" s="203"/>
      <c r="L171" s="199"/>
      <c r="M171" s="204"/>
      <c r="N171" s="205"/>
      <c r="O171" s="205"/>
      <c r="P171" s="205"/>
      <c r="Q171" s="205"/>
      <c r="R171" s="205"/>
      <c r="S171" s="205"/>
      <c r="T171" s="206"/>
      <c r="AT171" s="200" t="s">
        <v>167</v>
      </c>
      <c r="AU171" s="200" t="s">
        <v>93</v>
      </c>
      <c r="AV171" s="15" t="s">
        <v>165</v>
      </c>
      <c r="AW171" s="15" t="s">
        <v>38</v>
      </c>
      <c r="AX171" s="15" t="s">
        <v>91</v>
      </c>
      <c r="AY171" s="200" t="s">
        <v>159</v>
      </c>
    </row>
    <row r="172" spans="1:65" s="2" customFormat="1" ht="19.8" customHeight="1">
      <c r="A172" s="34"/>
      <c r="B172" s="168"/>
      <c r="C172" s="169" t="s">
        <v>215</v>
      </c>
      <c r="D172" s="169" t="s">
        <v>161</v>
      </c>
      <c r="E172" s="170" t="s">
        <v>653</v>
      </c>
      <c r="F172" s="171" t="s">
        <v>654</v>
      </c>
      <c r="G172" s="172" t="s">
        <v>182</v>
      </c>
      <c r="H172" s="173">
        <v>20.8</v>
      </c>
      <c r="I172" s="174"/>
      <c r="J172" s="175">
        <f>ROUND(I172*H172,2)</f>
        <v>0</v>
      </c>
      <c r="K172" s="176"/>
      <c r="L172" s="35"/>
      <c r="M172" s="177" t="s">
        <v>1</v>
      </c>
      <c r="N172" s="178" t="s">
        <v>48</v>
      </c>
      <c r="O172" s="60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165</v>
      </c>
      <c r="AT172" s="181" t="s">
        <v>161</v>
      </c>
      <c r="AU172" s="181" t="s">
        <v>93</v>
      </c>
      <c r="AY172" s="18" t="s">
        <v>159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91</v>
      </c>
      <c r="BK172" s="182">
        <f>ROUND(I172*H172,2)</f>
        <v>0</v>
      </c>
      <c r="BL172" s="18" t="s">
        <v>165</v>
      </c>
      <c r="BM172" s="181" t="s">
        <v>655</v>
      </c>
    </row>
    <row r="173" spans="1:65" s="13" customFormat="1">
      <c r="B173" s="183"/>
      <c r="D173" s="184" t="s">
        <v>167</v>
      </c>
      <c r="E173" s="185" t="s">
        <v>1</v>
      </c>
      <c r="F173" s="186" t="s">
        <v>635</v>
      </c>
      <c r="H173" s="185" t="s">
        <v>1</v>
      </c>
      <c r="I173" s="187"/>
      <c r="L173" s="183"/>
      <c r="M173" s="188"/>
      <c r="N173" s="189"/>
      <c r="O173" s="189"/>
      <c r="P173" s="189"/>
      <c r="Q173" s="189"/>
      <c r="R173" s="189"/>
      <c r="S173" s="189"/>
      <c r="T173" s="190"/>
      <c r="AT173" s="185" t="s">
        <v>167</v>
      </c>
      <c r="AU173" s="185" t="s">
        <v>93</v>
      </c>
      <c r="AV173" s="13" t="s">
        <v>91</v>
      </c>
      <c r="AW173" s="13" t="s">
        <v>38</v>
      </c>
      <c r="AX173" s="13" t="s">
        <v>83</v>
      </c>
      <c r="AY173" s="185" t="s">
        <v>159</v>
      </c>
    </row>
    <row r="174" spans="1:65" s="14" customFormat="1">
      <c r="B174" s="191"/>
      <c r="D174" s="184" t="s">
        <v>167</v>
      </c>
      <c r="E174" s="192" t="s">
        <v>1</v>
      </c>
      <c r="F174" s="193" t="s">
        <v>656</v>
      </c>
      <c r="H174" s="194">
        <v>20.8</v>
      </c>
      <c r="I174" s="195"/>
      <c r="L174" s="191"/>
      <c r="M174" s="196"/>
      <c r="N174" s="197"/>
      <c r="O174" s="197"/>
      <c r="P174" s="197"/>
      <c r="Q174" s="197"/>
      <c r="R174" s="197"/>
      <c r="S174" s="197"/>
      <c r="T174" s="198"/>
      <c r="AT174" s="192" t="s">
        <v>167</v>
      </c>
      <c r="AU174" s="192" t="s">
        <v>93</v>
      </c>
      <c r="AV174" s="14" t="s">
        <v>93</v>
      </c>
      <c r="AW174" s="14" t="s">
        <v>38</v>
      </c>
      <c r="AX174" s="14" t="s">
        <v>83</v>
      </c>
      <c r="AY174" s="192" t="s">
        <v>159</v>
      </c>
    </row>
    <row r="175" spans="1:65" s="15" customFormat="1">
      <c r="B175" s="199"/>
      <c r="D175" s="184" t="s">
        <v>167</v>
      </c>
      <c r="E175" s="200" t="s">
        <v>1</v>
      </c>
      <c r="F175" s="201" t="s">
        <v>172</v>
      </c>
      <c r="H175" s="202">
        <v>20.8</v>
      </c>
      <c r="I175" s="203"/>
      <c r="L175" s="199"/>
      <c r="M175" s="204"/>
      <c r="N175" s="205"/>
      <c r="O175" s="205"/>
      <c r="P175" s="205"/>
      <c r="Q175" s="205"/>
      <c r="R175" s="205"/>
      <c r="S175" s="205"/>
      <c r="T175" s="206"/>
      <c r="AT175" s="200" t="s">
        <v>167</v>
      </c>
      <c r="AU175" s="200" t="s">
        <v>93</v>
      </c>
      <c r="AV175" s="15" t="s">
        <v>165</v>
      </c>
      <c r="AW175" s="15" t="s">
        <v>38</v>
      </c>
      <c r="AX175" s="15" t="s">
        <v>91</v>
      </c>
      <c r="AY175" s="200" t="s">
        <v>159</v>
      </c>
    </row>
    <row r="176" spans="1:65" s="2" customFormat="1" ht="19.8" customHeight="1">
      <c r="A176" s="34"/>
      <c r="B176" s="168"/>
      <c r="C176" s="169" t="s">
        <v>222</v>
      </c>
      <c r="D176" s="169" t="s">
        <v>161</v>
      </c>
      <c r="E176" s="170" t="s">
        <v>657</v>
      </c>
      <c r="F176" s="171" t="s">
        <v>658</v>
      </c>
      <c r="G176" s="172" t="s">
        <v>182</v>
      </c>
      <c r="H176" s="173">
        <v>10.4</v>
      </c>
      <c r="I176" s="174"/>
      <c r="J176" s="175">
        <f>ROUND(I176*H176,2)</f>
        <v>0</v>
      </c>
      <c r="K176" s="176"/>
      <c r="L176" s="35"/>
      <c r="M176" s="177" t="s">
        <v>1</v>
      </c>
      <c r="N176" s="178" t="s">
        <v>48</v>
      </c>
      <c r="O176" s="60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165</v>
      </c>
      <c r="AT176" s="181" t="s">
        <v>161</v>
      </c>
      <c r="AU176" s="181" t="s">
        <v>93</v>
      </c>
      <c r="AY176" s="18" t="s">
        <v>159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8" t="s">
        <v>91</v>
      </c>
      <c r="BK176" s="182">
        <f>ROUND(I176*H176,2)</f>
        <v>0</v>
      </c>
      <c r="BL176" s="18" t="s">
        <v>165</v>
      </c>
      <c r="BM176" s="181" t="s">
        <v>659</v>
      </c>
    </row>
    <row r="177" spans="1:65" s="14" customFormat="1">
      <c r="B177" s="191"/>
      <c r="D177" s="184" t="s">
        <v>167</v>
      </c>
      <c r="E177" s="192" t="s">
        <v>1</v>
      </c>
      <c r="F177" s="193" t="s">
        <v>660</v>
      </c>
      <c r="H177" s="194">
        <v>10.4</v>
      </c>
      <c r="I177" s="195"/>
      <c r="L177" s="191"/>
      <c r="M177" s="196"/>
      <c r="N177" s="197"/>
      <c r="O177" s="197"/>
      <c r="P177" s="197"/>
      <c r="Q177" s="197"/>
      <c r="R177" s="197"/>
      <c r="S177" s="197"/>
      <c r="T177" s="198"/>
      <c r="AT177" s="192" t="s">
        <v>167</v>
      </c>
      <c r="AU177" s="192" t="s">
        <v>93</v>
      </c>
      <c r="AV177" s="14" t="s">
        <v>93</v>
      </c>
      <c r="AW177" s="14" t="s">
        <v>38</v>
      </c>
      <c r="AX177" s="14" t="s">
        <v>83</v>
      </c>
      <c r="AY177" s="192" t="s">
        <v>159</v>
      </c>
    </row>
    <row r="178" spans="1:65" s="15" customFormat="1">
      <c r="B178" s="199"/>
      <c r="D178" s="184" t="s">
        <v>167</v>
      </c>
      <c r="E178" s="200" t="s">
        <v>1</v>
      </c>
      <c r="F178" s="201" t="s">
        <v>172</v>
      </c>
      <c r="H178" s="202">
        <v>10.4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167</v>
      </c>
      <c r="AU178" s="200" t="s">
        <v>93</v>
      </c>
      <c r="AV178" s="15" t="s">
        <v>165</v>
      </c>
      <c r="AW178" s="15" t="s">
        <v>38</v>
      </c>
      <c r="AX178" s="15" t="s">
        <v>91</v>
      </c>
      <c r="AY178" s="200" t="s">
        <v>159</v>
      </c>
    </row>
    <row r="179" spans="1:65" s="2" customFormat="1" ht="19.8" customHeight="1">
      <c r="A179" s="34"/>
      <c r="B179" s="168"/>
      <c r="C179" s="169" t="s">
        <v>226</v>
      </c>
      <c r="D179" s="169" t="s">
        <v>161</v>
      </c>
      <c r="E179" s="170" t="s">
        <v>428</v>
      </c>
      <c r="F179" s="171" t="s">
        <v>429</v>
      </c>
      <c r="G179" s="172" t="s">
        <v>182</v>
      </c>
      <c r="H179" s="173">
        <v>20.8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48</v>
      </c>
      <c r="O179" s="60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165</v>
      </c>
      <c r="AT179" s="181" t="s">
        <v>161</v>
      </c>
      <c r="AU179" s="181" t="s">
        <v>93</v>
      </c>
      <c r="AY179" s="18" t="s">
        <v>159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8" t="s">
        <v>91</v>
      </c>
      <c r="BK179" s="182">
        <f>ROUND(I179*H179,2)</f>
        <v>0</v>
      </c>
      <c r="BL179" s="18" t="s">
        <v>165</v>
      </c>
      <c r="BM179" s="181" t="s">
        <v>661</v>
      </c>
    </row>
    <row r="180" spans="1:65" s="13" customFormat="1">
      <c r="B180" s="183"/>
      <c r="D180" s="184" t="s">
        <v>167</v>
      </c>
      <c r="E180" s="185" t="s">
        <v>1</v>
      </c>
      <c r="F180" s="186" t="s">
        <v>635</v>
      </c>
      <c r="H180" s="185" t="s">
        <v>1</v>
      </c>
      <c r="I180" s="187"/>
      <c r="L180" s="183"/>
      <c r="M180" s="188"/>
      <c r="N180" s="189"/>
      <c r="O180" s="189"/>
      <c r="P180" s="189"/>
      <c r="Q180" s="189"/>
      <c r="R180" s="189"/>
      <c r="S180" s="189"/>
      <c r="T180" s="190"/>
      <c r="AT180" s="185" t="s">
        <v>167</v>
      </c>
      <c r="AU180" s="185" t="s">
        <v>93</v>
      </c>
      <c r="AV180" s="13" t="s">
        <v>91</v>
      </c>
      <c r="AW180" s="13" t="s">
        <v>38</v>
      </c>
      <c r="AX180" s="13" t="s">
        <v>83</v>
      </c>
      <c r="AY180" s="185" t="s">
        <v>159</v>
      </c>
    </row>
    <row r="181" spans="1:65" s="14" customFormat="1">
      <c r="B181" s="191"/>
      <c r="D181" s="184" t="s">
        <v>167</v>
      </c>
      <c r="E181" s="192" t="s">
        <v>1</v>
      </c>
      <c r="F181" s="193" t="s">
        <v>662</v>
      </c>
      <c r="H181" s="194">
        <v>20.8</v>
      </c>
      <c r="I181" s="195"/>
      <c r="L181" s="191"/>
      <c r="M181" s="196"/>
      <c r="N181" s="197"/>
      <c r="O181" s="197"/>
      <c r="P181" s="197"/>
      <c r="Q181" s="197"/>
      <c r="R181" s="197"/>
      <c r="S181" s="197"/>
      <c r="T181" s="198"/>
      <c r="AT181" s="192" t="s">
        <v>167</v>
      </c>
      <c r="AU181" s="192" t="s">
        <v>93</v>
      </c>
      <c r="AV181" s="14" t="s">
        <v>93</v>
      </c>
      <c r="AW181" s="14" t="s">
        <v>38</v>
      </c>
      <c r="AX181" s="14" t="s">
        <v>83</v>
      </c>
      <c r="AY181" s="192" t="s">
        <v>159</v>
      </c>
    </row>
    <row r="182" spans="1:65" s="15" customFormat="1">
      <c r="B182" s="199"/>
      <c r="D182" s="184" t="s">
        <v>167</v>
      </c>
      <c r="E182" s="200" t="s">
        <v>1</v>
      </c>
      <c r="F182" s="201" t="s">
        <v>172</v>
      </c>
      <c r="H182" s="202">
        <v>20.8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167</v>
      </c>
      <c r="AU182" s="200" t="s">
        <v>93</v>
      </c>
      <c r="AV182" s="15" t="s">
        <v>165</v>
      </c>
      <c r="AW182" s="15" t="s">
        <v>38</v>
      </c>
      <c r="AX182" s="15" t="s">
        <v>91</v>
      </c>
      <c r="AY182" s="200" t="s">
        <v>159</v>
      </c>
    </row>
    <row r="183" spans="1:65" s="2" customFormat="1" ht="19.8" customHeight="1">
      <c r="A183" s="34"/>
      <c r="B183" s="168"/>
      <c r="C183" s="169" t="s">
        <v>230</v>
      </c>
      <c r="D183" s="169" t="s">
        <v>161</v>
      </c>
      <c r="E183" s="170" t="s">
        <v>663</v>
      </c>
      <c r="F183" s="171" t="s">
        <v>664</v>
      </c>
      <c r="G183" s="172" t="s">
        <v>164</v>
      </c>
      <c r="H183" s="173">
        <v>52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48</v>
      </c>
      <c r="O183" s="60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165</v>
      </c>
      <c r="AT183" s="181" t="s">
        <v>161</v>
      </c>
      <c r="AU183" s="181" t="s">
        <v>93</v>
      </c>
      <c r="AY183" s="18" t="s">
        <v>159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91</v>
      </c>
      <c r="BK183" s="182">
        <f>ROUND(I183*H183,2)</f>
        <v>0</v>
      </c>
      <c r="BL183" s="18" t="s">
        <v>165</v>
      </c>
      <c r="BM183" s="181" t="s">
        <v>665</v>
      </c>
    </row>
    <row r="184" spans="1:65" s="13" customFormat="1">
      <c r="B184" s="183"/>
      <c r="D184" s="184" t="s">
        <v>167</v>
      </c>
      <c r="E184" s="185" t="s">
        <v>1</v>
      </c>
      <c r="F184" s="186" t="s">
        <v>635</v>
      </c>
      <c r="H184" s="185" t="s">
        <v>1</v>
      </c>
      <c r="I184" s="187"/>
      <c r="L184" s="183"/>
      <c r="M184" s="188"/>
      <c r="N184" s="189"/>
      <c r="O184" s="189"/>
      <c r="P184" s="189"/>
      <c r="Q184" s="189"/>
      <c r="R184" s="189"/>
      <c r="S184" s="189"/>
      <c r="T184" s="190"/>
      <c r="AT184" s="185" t="s">
        <v>167</v>
      </c>
      <c r="AU184" s="185" t="s">
        <v>93</v>
      </c>
      <c r="AV184" s="13" t="s">
        <v>91</v>
      </c>
      <c r="AW184" s="13" t="s">
        <v>38</v>
      </c>
      <c r="AX184" s="13" t="s">
        <v>83</v>
      </c>
      <c r="AY184" s="185" t="s">
        <v>159</v>
      </c>
    </row>
    <row r="185" spans="1:65" s="14" customFormat="1">
      <c r="B185" s="191"/>
      <c r="D185" s="184" t="s">
        <v>167</v>
      </c>
      <c r="E185" s="192" t="s">
        <v>1</v>
      </c>
      <c r="F185" s="193" t="s">
        <v>666</v>
      </c>
      <c r="H185" s="194">
        <v>52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167</v>
      </c>
      <c r="AU185" s="192" t="s">
        <v>93</v>
      </c>
      <c r="AV185" s="14" t="s">
        <v>93</v>
      </c>
      <c r="AW185" s="14" t="s">
        <v>38</v>
      </c>
      <c r="AX185" s="14" t="s">
        <v>83</v>
      </c>
      <c r="AY185" s="192" t="s">
        <v>159</v>
      </c>
    </row>
    <row r="186" spans="1:65" s="15" customFormat="1">
      <c r="B186" s="199"/>
      <c r="D186" s="184" t="s">
        <v>167</v>
      </c>
      <c r="E186" s="200" t="s">
        <v>1</v>
      </c>
      <c r="F186" s="201" t="s">
        <v>172</v>
      </c>
      <c r="H186" s="202">
        <v>52</v>
      </c>
      <c r="I186" s="203"/>
      <c r="L186" s="199"/>
      <c r="M186" s="204"/>
      <c r="N186" s="205"/>
      <c r="O186" s="205"/>
      <c r="P186" s="205"/>
      <c r="Q186" s="205"/>
      <c r="R186" s="205"/>
      <c r="S186" s="205"/>
      <c r="T186" s="206"/>
      <c r="AT186" s="200" t="s">
        <v>167</v>
      </c>
      <c r="AU186" s="200" t="s">
        <v>93</v>
      </c>
      <c r="AV186" s="15" t="s">
        <v>165</v>
      </c>
      <c r="AW186" s="15" t="s">
        <v>38</v>
      </c>
      <c r="AX186" s="15" t="s">
        <v>91</v>
      </c>
      <c r="AY186" s="200" t="s">
        <v>159</v>
      </c>
    </row>
    <row r="187" spans="1:65" s="2" customFormat="1" ht="19.8" customHeight="1">
      <c r="A187" s="34"/>
      <c r="B187" s="168"/>
      <c r="C187" s="169" t="s">
        <v>8</v>
      </c>
      <c r="D187" s="169" t="s">
        <v>161</v>
      </c>
      <c r="E187" s="170" t="s">
        <v>205</v>
      </c>
      <c r="F187" s="171" t="s">
        <v>206</v>
      </c>
      <c r="G187" s="172" t="s">
        <v>164</v>
      </c>
      <c r="H187" s="173">
        <v>52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48</v>
      </c>
      <c r="O187" s="60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165</v>
      </c>
      <c r="AT187" s="181" t="s">
        <v>161</v>
      </c>
      <c r="AU187" s="181" t="s">
        <v>93</v>
      </c>
      <c r="AY187" s="18" t="s">
        <v>159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8" t="s">
        <v>91</v>
      </c>
      <c r="BK187" s="182">
        <f>ROUND(I187*H187,2)</f>
        <v>0</v>
      </c>
      <c r="BL187" s="18" t="s">
        <v>165</v>
      </c>
      <c r="BM187" s="181" t="s">
        <v>667</v>
      </c>
    </row>
    <row r="188" spans="1:65" s="13" customFormat="1">
      <c r="B188" s="183"/>
      <c r="D188" s="184" t="s">
        <v>167</v>
      </c>
      <c r="E188" s="185" t="s">
        <v>1</v>
      </c>
      <c r="F188" s="186" t="s">
        <v>635</v>
      </c>
      <c r="H188" s="185" t="s">
        <v>1</v>
      </c>
      <c r="I188" s="187"/>
      <c r="L188" s="183"/>
      <c r="M188" s="188"/>
      <c r="N188" s="189"/>
      <c r="O188" s="189"/>
      <c r="P188" s="189"/>
      <c r="Q188" s="189"/>
      <c r="R188" s="189"/>
      <c r="S188" s="189"/>
      <c r="T188" s="190"/>
      <c r="AT188" s="185" t="s">
        <v>167</v>
      </c>
      <c r="AU188" s="185" t="s">
        <v>93</v>
      </c>
      <c r="AV188" s="13" t="s">
        <v>91</v>
      </c>
      <c r="AW188" s="13" t="s">
        <v>38</v>
      </c>
      <c r="AX188" s="13" t="s">
        <v>83</v>
      </c>
      <c r="AY188" s="185" t="s">
        <v>159</v>
      </c>
    </row>
    <row r="189" spans="1:65" s="14" customFormat="1">
      <c r="B189" s="191"/>
      <c r="D189" s="184" t="s">
        <v>167</v>
      </c>
      <c r="E189" s="192" t="s">
        <v>1</v>
      </c>
      <c r="F189" s="193" t="s">
        <v>668</v>
      </c>
      <c r="H189" s="194">
        <v>52</v>
      </c>
      <c r="I189" s="195"/>
      <c r="L189" s="191"/>
      <c r="M189" s="196"/>
      <c r="N189" s="197"/>
      <c r="O189" s="197"/>
      <c r="P189" s="197"/>
      <c r="Q189" s="197"/>
      <c r="R189" s="197"/>
      <c r="S189" s="197"/>
      <c r="T189" s="198"/>
      <c r="AT189" s="192" t="s">
        <v>167</v>
      </c>
      <c r="AU189" s="192" t="s">
        <v>93</v>
      </c>
      <c r="AV189" s="14" t="s">
        <v>93</v>
      </c>
      <c r="AW189" s="14" t="s">
        <v>38</v>
      </c>
      <c r="AX189" s="14" t="s">
        <v>83</v>
      </c>
      <c r="AY189" s="192" t="s">
        <v>159</v>
      </c>
    </row>
    <row r="190" spans="1:65" s="15" customFormat="1">
      <c r="B190" s="199"/>
      <c r="D190" s="184" t="s">
        <v>167</v>
      </c>
      <c r="E190" s="200" t="s">
        <v>1</v>
      </c>
      <c r="F190" s="201" t="s">
        <v>172</v>
      </c>
      <c r="H190" s="202">
        <v>52</v>
      </c>
      <c r="I190" s="203"/>
      <c r="L190" s="199"/>
      <c r="M190" s="204"/>
      <c r="N190" s="205"/>
      <c r="O190" s="205"/>
      <c r="P190" s="205"/>
      <c r="Q190" s="205"/>
      <c r="R190" s="205"/>
      <c r="S190" s="205"/>
      <c r="T190" s="206"/>
      <c r="AT190" s="200" t="s">
        <v>167</v>
      </c>
      <c r="AU190" s="200" t="s">
        <v>93</v>
      </c>
      <c r="AV190" s="15" t="s">
        <v>165</v>
      </c>
      <c r="AW190" s="15" t="s">
        <v>38</v>
      </c>
      <c r="AX190" s="15" t="s">
        <v>91</v>
      </c>
      <c r="AY190" s="200" t="s">
        <v>159</v>
      </c>
    </row>
    <row r="191" spans="1:65" s="2" customFormat="1" ht="14.4" customHeight="1">
      <c r="A191" s="34"/>
      <c r="B191" s="168"/>
      <c r="C191" s="207" t="s">
        <v>247</v>
      </c>
      <c r="D191" s="207" t="s">
        <v>209</v>
      </c>
      <c r="E191" s="208" t="s">
        <v>210</v>
      </c>
      <c r="F191" s="209" t="s">
        <v>211</v>
      </c>
      <c r="G191" s="210" t="s">
        <v>212</v>
      </c>
      <c r="H191" s="211">
        <v>8.0340000000000007</v>
      </c>
      <c r="I191" s="212"/>
      <c r="J191" s="213">
        <f>ROUND(I191*H191,2)</f>
        <v>0</v>
      </c>
      <c r="K191" s="214"/>
      <c r="L191" s="215"/>
      <c r="M191" s="216" t="s">
        <v>1</v>
      </c>
      <c r="N191" s="217" t="s">
        <v>48</v>
      </c>
      <c r="O191" s="60"/>
      <c r="P191" s="179">
        <f>O191*H191</f>
        <v>0</v>
      </c>
      <c r="Q191" s="179">
        <v>1E-3</v>
      </c>
      <c r="R191" s="179">
        <f>Q191*H191</f>
        <v>8.0340000000000012E-3</v>
      </c>
      <c r="S191" s="179">
        <v>0</v>
      </c>
      <c r="T191" s="18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1" t="s">
        <v>200</v>
      </c>
      <c r="AT191" s="181" t="s">
        <v>209</v>
      </c>
      <c r="AU191" s="181" t="s">
        <v>93</v>
      </c>
      <c r="AY191" s="18" t="s">
        <v>159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8" t="s">
        <v>91</v>
      </c>
      <c r="BK191" s="182">
        <f>ROUND(I191*H191,2)</f>
        <v>0</v>
      </c>
      <c r="BL191" s="18" t="s">
        <v>165</v>
      </c>
      <c r="BM191" s="181" t="s">
        <v>669</v>
      </c>
    </row>
    <row r="192" spans="1:65" s="14" customFormat="1">
      <c r="B192" s="191"/>
      <c r="D192" s="184" t="s">
        <v>167</v>
      </c>
      <c r="E192" s="192" t="s">
        <v>1</v>
      </c>
      <c r="F192" s="193" t="s">
        <v>670</v>
      </c>
      <c r="H192" s="194">
        <v>8.0340000000000007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167</v>
      </c>
      <c r="AU192" s="192" t="s">
        <v>93</v>
      </c>
      <c r="AV192" s="14" t="s">
        <v>93</v>
      </c>
      <c r="AW192" s="14" t="s">
        <v>38</v>
      </c>
      <c r="AX192" s="14" t="s">
        <v>83</v>
      </c>
      <c r="AY192" s="192" t="s">
        <v>159</v>
      </c>
    </row>
    <row r="193" spans="1:65" s="15" customFormat="1">
      <c r="B193" s="199"/>
      <c r="D193" s="184" t="s">
        <v>167</v>
      </c>
      <c r="E193" s="200" t="s">
        <v>1</v>
      </c>
      <c r="F193" s="201" t="s">
        <v>172</v>
      </c>
      <c r="H193" s="202">
        <v>8.0340000000000007</v>
      </c>
      <c r="I193" s="203"/>
      <c r="L193" s="199"/>
      <c r="M193" s="204"/>
      <c r="N193" s="205"/>
      <c r="O193" s="205"/>
      <c r="P193" s="205"/>
      <c r="Q193" s="205"/>
      <c r="R193" s="205"/>
      <c r="S193" s="205"/>
      <c r="T193" s="206"/>
      <c r="AT193" s="200" t="s">
        <v>167</v>
      </c>
      <c r="AU193" s="200" t="s">
        <v>93</v>
      </c>
      <c r="AV193" s="15" t="s">
        <v>165</v>
      </c>
      <c r="AW193" s="15" t="s">
        <v>38</v>
      </c>
      <c r="AX193" s="15" t="s">
        <v>91</v>
      </c>
      <c r="AY193" s="200" t="s">
        <v>159</v>
      </c>
    </row>
    <row r="194" spans="1:65" s="2" customFormat="1" ht="19.8" customHeight="1">
      <c r="A194" s="34"/>
      <c r="B194" s="168"/>
      <c r="C194" s="169" t="s">
        <v>252</v>
      </c>
      <c r="D194" s="169" t="s">
        <v>161</v>
      </c>
      <c r="E194" s="170" t="s">
        <v>671</v>
      </c>
      <c r="F194" s="171" t="s">
        <v>672</v>
      </c>
      <c r="G194" s="172" t="s">
        <v>164</v>
      </c>
      <c r="H194" s="173">
        <v>103.8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48</v>
      </c>
      <c r="O194" s="60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165</v>
      </c>
      <c r="AT194" s="181" t="s">
        <v>161</v>
      </c>
      <c r="AU194" s="181" t="s">
        <v>93</v>
      </c>
      <c r="AY194" s="18" t="s">
        <v>159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91</v>
      </c>
      <c r="BK194" s="182">
        <f>ROUND(I194*H194,2)</f>
        <v>0</v>
      </c>
      <c r="BL194" s="18" t="s">
        <v>165</v>
      </c>
      <c r="BM194" s="181" t="s">
        <v>673</v>
      </c>
    </row>
    <row r="195" spans="1:65" s="13" customFormat="1">
      <c r="B195" s="183"/>
      <c r="D195" s="184" t="s">
        <v>167</v>
      </c>
      <c r="E195" s="185" t="s">
        <v>1</v>
      </c>
      <c r="F195" s="186" t="s">
        <v>635</v>
      </c>
      <c r="H195" s="185" t="s">
        <v>1</v>
      </c>
      <c r="I195" s="187"/>
      <c r="L195" s="183"/>
      <c r="M195" s="188"/>
      <c r="N195" s="189"/>
      <c r="O195" s="189"/>
      <c r="P195" s="189"/>
      <c r="Q195" s="189"/>
      <c r="R195" s="189"/>
      <c r="S195" s="189"/>
      <c r="T195" s="190"/>
      <c r="AT195" s="185" t="s">
        <v>167</v>
      </c>
      <c r="AU195" s="185" t="s">
        <v>93</v>
      </c>
      <c r="AV195" s="13" t="s">
        <v>91</v>
      </c>
      <c r="AW195" s="13" t="s">
        <v>38</v>
      </c>
      <c r="AX195" s="13" t="s">
        <v>83</v>
      </c>
      <c r="AY195" s="185" t="s">
        <v>159</v>
      </c>
    </row>
    <row r="196" spans="1:65" s="14" customFormat="1">
      <c r="B196" s="191"/>
      <c r="D196" s="184" t="s">
        <v>167</v>
      </c>
      <c r="E196" s="192" t="s">
        <v>1</v>
      </c>
      <c r="F196" s="193" t="s">
        <v>674</v>
      </c>
      <c r="H196" s="194">
        <v>16</v>
      </c>
      <c r="I196" s="195"/>
      <c r="L196" s="191"/>
      <c r="M196" s="196"/>
      <c r="N196" s="197"/>
      <c r="O196" s="197"/>
      <c r="P196" s="197"/>
      <c r="Q196" s="197"/>
      <c r="R196" s="197"/>
      <c r="S196" s="197"/>
      <c r="T196" s="198"/>
      <c r="AT196" s="192" t="s">
        <v>167</v>
      </c>
      <c r="AU196" s="192" t="s">
        <v>93</v>
      </c>
      <c r="AV196" s="14" t="s">
        <v>93</v>
      </c>
      <c r="AW196" s="14" t="s">
        <v>38</v>
      </c>
      <c r="AX196" s="14" t="s">
        <v>83</v>
      </c>
      <c r="AY196" s="192" t="s">
        <v>159</v>
      </c>
    </row>
    <row r="197" spans="1:65" s="14" customFormat="1" ht="20.399999999999999">
      <c r="B197" s="191"/>
      <c r="D197" s="184" t="s">
        <v>167</v>
      </c>
      <c r="E197" s="192" t="s">
        <v>1</v>
      </c>
      <c r="F197" s="193" t="s">
        <v>675</v>
      </c>
      <c r="H197" s="194">
        <v>60.8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167</v>
      </c>
      <c r="AU197" s="192" t="s">
        <v>93</v>
      </c>
      <c r="AV197" s="14" t="s">
        <v>93</v>
      </c>
      <c r="AW197" s="14" t="s">
        <v>38</v>
      </c>
      <c r="AX197" s="14" t="s">
        <v>83</v>
      </c>
      <c r="AY197" s="192" t="s">
        <v>159</v>
      </c>
    </row>
    <row r="198" spans="1:65" s="14" customFormat="1" ht="20.399999999999999">
      <c r="B198" s="191"/>
      <c r="D198" s="184" t="s">
        <v>167</v>
      </c>
      <c r="E198" s="192" t="s">
        <v>1</v>
      </c>
      <c r="F198" s="193" t="s">
        <v>676</v>
      </c>
      <c r="H198" s="194">
        <v>27</v>
      </c>
      <c r="I198" s="195"/>
      <c r="L198" s="191"/>
      <c r="M198" s="196"/>
      <c r="N198" s="197"/>
      <c r="O198" s="197"/>
      <c r="P198" s="197"/>
      <c r="Q198" s="197"/>
      <c r="R198" s="197"/>
      <c r="S198" s="197"/>
      <c r="T198" s="198"/>
      <c r="AT198" s="192" t="s">
        <v>167</v>
      </c>
      <c r="AU198" s="192" t="s">
        <v>93</v>
      </c>
      <c r="AV198" s="14" t="s">
        <v>93</v>
      </c>
      <c r="AW198" s="14" t="s">
        <v>38</v>
      </c>
      <c r="AX198" s="14" t="s">
        <v>83</v>
      </c>
      <c r="AY198" s="192" t="s">
        <v>159</v>
      </c>
    </row>
    <row r="199" spans="1:65" s="15" customFormat="1">
      <c r="B199" s="199"/>
      <c r="D199" s="184" t="s">
        <v>167</v>
      </c>
      <c r="E199" s="200" t="s">
        <v>1</v>
      </c>
      <c r="F199" s="201" t="s">
        <v>172</v>
      </c>
      <c r="H199" s="202">
        <v>103.8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167</v>
      </c>
      <c r="AU199" s="200" t="s">
        <v>93</v>
      </c>
      <c r="AV199" s="15" t="s">
        <v>165</v>
      </c>
      <c r="AW199" s="15" t="s">
        <v>38</v>
      </c>
      <c r="AX199" s="15" t="s">
        <v>91</v>
      </c>
      <c r="AY199" s="200" t="s">
        <v>159</v>
      </c>
    </row>
    <row r="200" spans="1:65" s="12" customFormat="1" ht="22.8" customHeight="1">
      <c r="B200" s="155"/>
      <c r="D200" s="156" t="s">
        <v>82</v>
      </c>
      <c r="E200" s="166" t="s">
        <v>185</v>
      </c>
      <c r="F200" s="166" t="s">
        <v>276</v>
      </c>
      <c r="I200" s="158"/>
      <c r="J200" s="167">
        <f>BK200</f>
        <v>0</v>
      </c>
      <c r="L200" s="155"/>
      <c r="M200" s="160"/>
      <c r="N200" s="161"/>
      <c r="O200" s="161"/>
      <c r="P200" s="162">
        <f>SUM(P201:P210)</f>
        <v>0</v>
      </c>
      <c r="Q200" s="161"/>
      <c r="R200" s="162">
        <f>SUM(R201:R210)</f>
        <v>0</v>
      </c>
      <c r="S200" s="161"/>
      <c r="T200" s="163">
        <f>SUM(T201:T210)</f>
        <v>0</v>
      </c>
      <c r="AR200" s="156" t="s">
        <v>91</v>
      </c>
      <c r="AT200" s="164" t="s">
        <v>82</v>
      </c>
      <c r="AU200" s="164" t="s">
        <v>91</v>
      </c>
      <c r="AY200" s="156" t="s">
        <v>159</v>
      </c>
      <c r="BK200" s="165">
        <f>SUM(BK201:BK210)</f>
        <v>0</v>
      </c>
    </row>
    <row r="201" spans="1:65" s="2" customFormat="1" ht="19.8" customHeight="1">
      <c r="A201" s="34"/>
      <c r="B201" s="168"/>
      <c r="C201" s="169" t="s">
        <v>257</v>
      </c>
      <c r="D201" s="169" t="s">
        <v>161</v>
      </c>
      <c r="E201" s="170" t="s">
        <v>677</v>
      </c>
      <c r="F201" s="171" t="s">
        <v>678</v>
      </c>
      <c r="G201" s="172" t="s">
        <v>164</v>
      </c>
      <c r="H201" s="173">
        <v>76.8</v>
      </c>
      <c r="I201" s="174"/>
      <c r="J201" s="175">
        <f>ROUND(I201*H201,2)</f>
        <v>0</v>
      </c>
      <c r="K201" s="176"/>
      <c r="L201" s="35"/>
      <c r="M201" s="177" t="s">
        <v>1</v>
      </c>
      <c r="N201" s="178" t="s">
        <v>48</v>
      </c>
      <c r="O201" s="60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1" t="s">
        <v>165</v>
      </c>
      <c r="AT201" s="181" t="s">
        <v>161</v>
      </c>
      <c r="AU201" s="181" t="s">
        <v>93</v>
      </c>
      <c r="AY201" s="18" t="s">
        <v>159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8" t="s">
        <v>91</v>
      </c>
      <c r="BK201" s="182">
        <f>ROUND(I201*H201,2)</f>
        <v>0</v>
      </c>
      <c r="BL201" s="18" t="s">
        <v>165</v>
      </c>
      <c r="BM201" s="181" t="s">
        <v>679</v>
      </c>
    </row>
    <row r="202" spans="1:65" s="13" customFormat="1">
      <c r="B202" s="183"/>
      <c r="D202" s="184" t="s">
        <v>167</v>
      </c>
      <c r="E202" s="185" t="s">
        <v>1</v>
      </c>
      <c r="F202" s="186" t="s">
        <v>635</v>
      </c>
      <c r="H202" s="185" t="s">
        <v>1</v>
      </c>
      <c r="I202" s="187"/>
      <c r="L202" s="183"/>
      <c r="M202" s="188"/>
      <c r="N202" s="189"/>
      <c r="O202" s="189"/>
      <c r="P202" s="189"/>
      <c r="Q202" s="189"/>
      <c r="R202" s="189"/>
      <c r="S202" s="189"/>
      <c r="T202" s="190"/>
      <c r="AT202" s="185" t="s">
        <v>167</v>
      </c>
      <c r="AU202" s="185" t="s">
        <v>93</v>
      </c>
      <c r="AV202" s="13" t="s">
        <v>91</v>
      </c>
      <c r="AW202" s="13" t="s">
        <v>38</v>
      </c>
      <c r="AX202" s="13" t="s">
        <v>83</v>
      </c>
      <c r="AY202" s="185" t="s">
        <v>159</v>
      </c>
    </row>
    <row r="203" spans="1:65" s="14" customFormat="1">
      <c r="B203" s="191"/>
      <c r="D203" s="184" t="s">
        <v>167</v>
      </c>
      <c r="E203" s="192" t="s">
        <v>1</v>
      </c>
      <c r="F203" s="193" t="s">
        <v>674</v>
      </c>
      <c r="H203" s="194">
        <v>16</v>
      </c>
      <c r="I203" s="195"/>
      <c r="L203" s="191"/>
      <c r="M203" s="196"/>
      <c r="N203" s="197"/>
      <c r="O203" s="197"/>
      <c r="P203" s="197"/>
      <c r="Q203" s="197"/>
      <c r="R203" s="197"/>
      <c r="S203" s="197"/>
      <c r="T203" s="198"/>
      <c r="AT203" s="192" t="s">
        <v>167</v>
      </c>
      <c r="AU203" s="192" t="s">
        <v>93</v>
      </c>
      <c r="AV203" s="14" t="s">
        <v>93</v>
      </c>
      <c r="AW203" s="14" t="s">
        <v>38</v>
      </c>
      <c r="AX203" s="14" t="s">
        <v>83</v>
      </c>
      <c r="AY203" s="192" t="s">
        <v>159</v>
      </c>
    </row>
    <row r="204" spans="1:65" s="14" customFormat="1" ht="20.399999999999999">
      <c r="B204" s="191"/>
      <c r="D204" s="184" t="s">
        <v>167</v>
      </c>
      <c r="E204" s="192" t="s">
        <v>1</v>
      </c>
      <c r="F204" s="193" t="s">
        <v>675</v>
      </c>
      <c r="H204" s="194">
        <v>60.8</v>
      </c>
      <c r="I204" s="195"/>
      <c r="L204" s="191"/>
      <c r="M204" s="196"/>
      <c r="N204" s="197"/>
      <c r="O204" s="197"/>
      <c r="P204" s="197"/>
      <c r="Q204" s="197"/>
      <c r="R204" s="197"/>
      <c r="S204" s="197"/>
      <c r="T204" s="198"/>
      <c r="AT204" s="192" t="s">
        <v>167</v>
      </c>
      <c r="AU204" s="192" t="s">
        <v>93</v>
      </c>
      <c r="AV204" s="14" t="s">
        <v>93</v>
      </c>
      <c r="AW204" s="14" t="s">
        <v>38</v>
      </c>
      <c r="AX204" s="14" t="s">
        <v>83</v>
      </c>
      <c r="AY204" s="192" t="s">
        <v>159</v>
      </c>
    </row>
    <row r="205" spans="1:65" s="15" customFormat="1">
      <c r="B205" s="199"/>
      <c r="D205" s="184" t="s">
        <v>167</v>
      </c>
      <c r="E205" s="200" t="s">
        <v>1</v>
      </c>
      <c r="F205" s="201" t="s">
        <v>172</v>
      </c>
      <c r="H205" s="202">
        <v>76.8</v>
      </c>
      <c r="I205" s="203"/>
      <c r="L205" s="199"/>
      <c r="M205" s="204"/>
      <c r="N205" s="205"/>
      <c r="O205" s="205"/>
      <c r="P205" s="205"/>
      <c r="Q205" s="205"/>
      <c r="R205" s="205"/>
      <c r="S205" s="205"/>
      <c r="T205" s="206"/>
      <c r="AT205" s="200" t="s">
        <v>167</v>
      </c>
      <c r="AU205" s="200" t="s">
        <v>93</v>
      </c>
      <c r="AV205" s="15" t="s">
        <v>165</v>
      </c>
      <c r="AW205" s="15" t="s">
        <v>38</v>
      </c>
      <c r="AX205" s="15" t="s">
        <v>91</v>
      </c>
      <c r="AY205" s="200" t="s">
        <v>159</v>
      </c>
    </row>
    <row r="206" spans="1:65" s="2" customFormat="1" ht="19.8" customHeight="1">
      <c r="A206" s="34"/>
      <c r="B206" s="168"/>
      <c r="C206" s="169" t="s">
        <v>270</v>
      </c>
      <c r="D206" s="169" t="s">
        <v>161</v>
      </c>
      <c r="E206" s="170" t="s">
        <v>680</v>
      </c>
      <c r="F206" s="171" t="s">
        <v>681</v>
      </c>
      <c r="G206" s="172" t="s">
        <v>164</v>
      </c>
      <c r="H206" s="173">
        <v>76.8</v>
      </c>
      <c r="I206" s="174"/>
      <c r="J206" s="175">
        <f>ROUND(I206*H206,2)</f>
        <v>0</v>
      </c>
      <c r="K206" s="176"/>
      <c r="L206" s="35"/>
      <c r="M206" s="177" t="s">
        <v>1</v>
      </c>
      <c r="N206" s="178" t="s">
        <v>48</v>
      </c>
      <c r="O206" s="60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1" t="s">
        <v>165</v>
      </c>
      <c r="AT206" s="181" t="s">
        <v>161</v>
      </c>
      <c r="AU206" s="181" t="s">
        <v>93</v>
      </c>
      <c r="AY206" s="18" t="s">
        <v>159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8" t="s">
        <v>91</v>
      </c>
      <c r="BK206" s="182">
        <f>ROUND(I206*H206,2)</f>
        <v>0</v>
      </c>
      <c r="BL206" s="18" t="s">
        <v>165</v>
      </c>
      <c r="BM206" s="181" t="s">
        <v>682</v>
      </c>
    </row>
    <row r="207" spans="1:65" s="13" customFormat="1">
      <c r="B207" s="183"/>
      <c r="D207" s="184" t="s">
        <v>167</v>
      </c>
      <c r="E207" s="185" t="s">
        <v>1</v>
      </c>
      <c r="F207" s="186" t="s">
        <v>635</v>
      </c>
      <c r="H207" s="185" t="s">
        <v>1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5" t="s">
        <v>167</v>
      </c>
      <c r="AU207" s="185" t="s">
        <v>93</v>
      </c>
      <c r="AV207" s="13" t="s">
        <v>91</v>
      </c>
      <c r="AW207" s="13" t="s">
        <v>38</v>
      </c>
      <c r="AX207" s="13" t="s">
        <v>83</v>
      </c>
      <c r="AY207" s="185" t="s">
        <v>159</v>
      </c>
    </row>
    <row r="208" spans="1:65" s="14" customFormat="1">
      <c r="B208" s="191"/>
      <c r="D208" s="184" t="s">
        <v>167</v>
      </c>
      <c r="E208" s="192" t="s">
        <v>1</v>
      </c>
      <c r="F208" s="193" t="s">
        <v>674</v>
      </c>
      <c r="H208" s="194">
        <v>16</v>
      </c>
      <c r="I208" s="195"/>
      <c r="L208" s="191"/>
      <c r="M208" s="196"/>
      <c r="N208" s="197"/>
      <c r="O208" s="197"/>
      <c r="P208" s="197"/>
      <c r="Q208" s="197"/>
      <c r="R208" s="197"/>
      <c r="S208" s="197"/>
      <c r="T208" s="198"/>
      <c r="AT208" s="192" t="s">
        <v>167</v>
      </c>
      <c r="AU208" s="192" t="s">
        <v>93</v>
      </c>
      <c r="AV208" s="14" t="s">
        <v>93</v>
      </c>
      <c r="AW208" s="14" t="s">
        <v>38</v>
      </c>
      <c r="AX208" s="14" t="s">
        <v>83</v>
      </c>
      <c r="AY208" s="192" t="s">
        <v>159</v>
      </c>
    </row>
    <row r="209" spans="1:65" s="14" customFormat="1" ht="20.399999999999999">
      <c r="B209" s="191"/>
      <c r="D209" s="184" t="s">
        <v>167</v>
      </c>
      <c r="E209" s="192" t="s">
        <v>1</v>
      </c>
      <c r="F209" s="193" t="s">
        <v>675</v>
      </c>
      <c r="H209" s="194">
        <v>60.8</v>
      </c>
      <c r="I209" s="195"/>
      <c r="L209" s="191"/>
      <c r="M209" s="196"/>
      <c r="N209" s="197"/>
      <c r="O209" s="197"/>
      <c r="P209" s="197"/>
      <c r="Q209" s="197"/>
      <c r="R209" s="197"/>
      <c r="S209" s="197"/>
      <c r="T209" s="198"/>
      <c r="AT209" s="192" t="s">
        <v>167</v>
      </c>
      <c r="AU209" s="192" t="s">
        <v>93</v>
      </c>
      <c r="AV209" s="14" t="s">
        <v>93</v>
      </c>
      <c r="AW209" s="14" t="s">
        <v>38</v>
      </c>
      <c r="AX209" s="14" t="s">
        <v>83</v>
      </c>
      <c r="AY209" s="192" t="s">
        <v>159</v>
      </c>
    </row>
    <row r="210" spans="1:65" s="15" customFormat="1">
      <c r="B210" s="199"/>
      <c r="D210" s="184" t="s">
        <v>167</v>
      </c>
      <c r="E210" s="200" t="s">
        <v>1</v>
      </c>
      <c r="F210" s="201" t="s">
        <v>172</v>
      </c>
      <c r="H210" s="202">
        <v>76.8</v>
      </c>
      <c r="I210" s="203"/>
      <c r="L210" s="199"/>
      <c r="M210" s="204"/>
      <c r="N210" s="205"/>
      <c r="O210" s="205"/>
      <c r="P210" s="205"/>
      <c r="Q210" s="205"/>
      <c r="R210" s="205"/>
      <c r="S210" s="205"/>
      <c r="T210" s="206"/>
      <c r="AT210" s="200" t="s">
        <v>167</v>
      </c>
      <c r="AU210" s="200" t="s">
        <v>93</v>
      </c>
      <c r="AV210" s="15" t="s">
        <v>165</v>
      </c>
      <c r="AW210" s="15" t="s">
        <v>38</v>
      </c>
      <c r="AX210" s="15" t="s">
        <v>91</v>
      </c>
      <c r="AY210" s="200" t="s">
        <v>159</v>
      </c>
    </row>
    <row r="211" spans="1:65" s="12" customFormat="1" ht="22.8" customHeight="1">
      <c r="B211" s="155"/>
      <c r="D211" s="156" t="s">
        <v>82</v>
      </c>
      <c r="E211" s="166" t="s">
        <v>190</v>
      </c>
      <c r="F211" s="166" t="s">
        <v>683</v>
      </c>
      <c r="I211" s="158"/>
      <c r="J211" s="167">
        <f>BK211</f>
        <v>0</v>
      </c>
      <c r="L211" s="155"/>
      <c r="M211" s="160"/>
      <c r="N211" s="161"/>
      <c r="O211" s="161"/>
      <c r="P211" s="162">
        <f>SUM(P212:P368)</f>
        <v>0</v>
      </c>
      <c r="Q211" s="161"/>
      <c r="R211" s="162">
        <f>SUM(R212:R368)</f>
        <v>135.01294760000002</v>
      </c>
      <c r="S211" s="161"/>
      <c r="T211" s="163">
        <f>SUM(T212:T368)</f>
        <v>0</v>
      </c>
      <c r="AR211" s="156" t="s">
        <v>91</v>
      </c>
      <c r="AT211" s="164" t="s">
        <v>82</v>
      </c>
      <c r="AU211" s="164" t="s">
        <v>91</v>
      </c>
      <c r="AY211" s="156" t="s">
        <v>159</v>
      </c>
      <c r="BK211" s="165">
        <f>SUM(BK212:BK368)</f>
        <v>0</v>
      </c>
    </row>
    <row r="212" spans="1:65" s="2" customFormat="1" ht="19.8" customHeight="1">
      <c r="A212" s="34"/>
      <c r="B212" s="168"/>
      <c r="C212" s="169" t="s">
        <v>277</v>
      </c>
      <c r="D212" s="169" t="s">
        <v>161</v>
      </c>
      <c r="E212" s="170" t="s">
        <v>684</v>
      </c>
      <c r="F212" s="171" t="s">
        <v>685</v>
      </c>
      <c r="G212" s="172" t="s">
        <v>164</v>
      </c>
      <c r="H212" s="173">
        <v>192</v>
      </c>
      <c r="I212" s="174"/>
      <c r="J212" s="175">
        <f>ROUND(I212*H212,2)</f>
        <v>0</v>
      </c>
      <c r="K212" s="176"/>
      <c r="L212" s="35"/>
      <c r="M212" s="177" t="s">
        <v>1</v>
      </c>
      <c r="N212" s="178" t="s">
        <v>48</v>
      </c>
      <c r="O212" s="60"/>
      <c r="P212" s="179">
        <f>O212*H212</f>
        <v>0</v>
      </c>
      <c r="Q212" s="179">
        <v>2.5999999999999998E-4</v>
      </c>
      <c r="R212" s="179">
        <f>Q212*H212</f>
        <v>4.9919999999999992E-2</v>
      </c>
      <c r="S212" s="179">
        <v>0</v>
      </c>
      <c r="T212" s="18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1" t="s">
        <v>165</v>
      </c>
      <c r="AT212" s="181" t="s">
        <v>161</v>
      </c>
      <c r="AU212" s="181" t="s">
        <v>93</v>
      </c>
      <c r="AY212" s="18" t="s">
        <v>159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8" t="s">
        <v>91</v>
      </c>
      <c r="BK212" s="182">
        <f>ROUND(I212*H212,2)</f>
        <v>0</v>
      </c>
      <c r="BL212" s="18" t="s">
        <v>165</v>
      </c>
      <c r="BM212" s="181" t="s">
        <v>686</v>
      </c>
    </row>
    <row r="213" spans="1:65" s="13" customFormat="1">
      <c r="B213" s="183"/>
      <c r="D213" s="184" t="s">
        <v>167</v>
      </c>
      <c r="E213" s="185" t="s">
        <v>1</v>
      </c>
      <c r="F213" s="186" t="s">
        <v>687</v>
      </c>
      <c r="H213" s="185" t="s">
        <v>1</v>
      </c>
      <c r="I213" s="187"/>
      <c r="L213" s="183"/>
      <c r="M213" s="188"/>
      <c r="N213" s="189"/>
      <c r="O213" s="189"/>
      <c r="P213" s="189"/>
      <c r="Q213" s="189"/>
      <c r="R213" s="189"/>
      <c r="S213" s="189"/>
      <c r="T213" s="190"/>
      <c r="AT213" s="185" t="s">
        <v>167</v>
      </c>
      <c r="AU213" s="185" t="s">
        <v>93</v>
      </c>
      <c r="AV213" s="13" t="s">
        <v>91</v>
      </c>
      <c r="AW213" s="13" t="s">
        <v>38</v>
      </c>
      <c r="AX213" s="13" t="s">
        <v>83</v>
      </c>
      <c r="AY213" s="185" t="s">
        <v>159</v>
      </c>
    </row>
    <row r="214" spans="1:65" s="14" customFormat="1">
      <c r="B214" s="191"/>
      <c r="D214" s="184" t="s">
        <v>167</v>
      </c>
      <c r="E214" s="192" t="s">
        <v>1</v>
      </c>
      <c r="F214" s="193" t="s">
        <v>688</v>
      </c>
      <c r="H214" s="194">
        <v>192</v>
      </c>
      <c r="I214" s="195"/>
      <c r="L214" s="191"/>
      <c r="M214" s="196"/>
      <c r="N214" s="197"/>
      <c r="O214" s="197"/>
      <c r="P214" s="197"/>
      <c r="Q214" s="197"/>
      <c r="R214" s="197"/>
      <c r="S214" s="197"/>
      <c r="T214" s="198"/>
      <c r="AT214" s="192" t="s">
        <v>167</v>
      </c>
      <c r="AU214" s="192" t="s">
        <v>93</v>
      </c>
      <c r="AV214" s="14" t="s">
        <v>93</v>
      </c>
      <c r="AW214" s="14" t="s">
        <v>38</v>
      </c>
      <c r="AX214" s="14" t="s">
        <v>83</v>
      </c>
      <c r="AY214" s="192" t="s">
        <v>159</v>
      </c>
    </row>
    <row r="215" spans="1:65" s="15" customFormat="1">
      <c r="B215" s="199"/>
      <c r="D215" s="184" t="s">
        <v>167</v>
      </c>
      <c r="E215" s="200" t="s">
        <v>1</v>
      </c>
      <c r="F215" s="201" t="s">
        <v>172</v>
      </c>
      <c r="H215" s="202">
        <v>192</v>
      </c>
      <c r="I215" s="203"/>
      <c r="L215" s="199"/>
      <c r="M215" s="204"/>
      <c r="N215" s="205"/>
      <c r="O215" s="205"/>
      <c r="P215" s="205"/>
      <c r="Q215" s="205"/>
      <c r="R215" s="205"/>
      <c r="S215" s="205"/>
      <c r="T215" s="206"/>
      <c r="AT215" s="200" t="s">
        <v>167</v>
      </c>
      <c r="AU215" s="200" t="s">
        <v>93</v>
      </c>
      <c r="AV215" s="15" t="s">
        <v>165</v>
      </c>
      <c r="AW215" s="15" t="s">
        <v>38</v>
      </c>
      <c r="AX215" s="15" t="s">
        <v>91</v>
      </c>
      <c r="AY215" s="200" t="s">
        <v>159</v>
      </c>
    </row>
    <row r="216" spans="1:65" s="2" customFormat="1" ht="19.8" customHeight="1">
      <c r="A216" s="34"/>
      <c r="B216" s="168"/>
      <c r="C216" s="169" t="s">
        <v>7</v>
      </c>
      <c r="D216" s="169" t="s">
        <v>161</v>
      </c>
      <c r="E216" s="170" t="s">
        <v>689</v>
      </c>
      <c r="F216" s="171" t="s">
        <v>690</v>
      </c>
      <c r="G216" s="172" t="s">
        <v>164</v>
      </c>
      <c r="H216" s="173">
        <v>92.058999999999997</v>
      </c>
      <c r="I216" s="174"/>
      <c r="J216" s="175">
        <f>ROUND(I216*H216,2)</f>
        <v>0</v>
      </c>
      <c r="K216" s="176"/>
      <c r="L216" s="35"/>
      <c r="M216" s="177" t="s">
        <v>1</v>
      </c>
      <c r="N216" s="178" t="s">
        <v>48</v>
      </c>
      <c r="O216" s="60"/>
      <c r="P216" s="179">
        <f>O216*H216</f>
        <v>0</v>
      </c>
      <c r="Q216" s="179">
        <v>5.4599999999999996E-3</v>
      </c>
      <c r="R216" s="179">
        <f>Q216*H216</f>
        <v>0.50264213999999996</v>
      </c>
      <c r="S216" s="179">
        <v>0</v>
      </c>
      <c r="T216" s="18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1" t="s">
        <v>165</v>
      </c>
      <c r="AT216" s="181" t="s">
        <v>161</v>
      </c>
      <c r="AU216" s="181" t="s">
        <v>93</v>
      </c>
      <c r="AY216" s="18" t="s">
        <v>159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8" t="s">
        <v>91</v>
      </c>
      <c r="BK216" s="182">
        <f>ROUND(I216*H216,2)</f>
        <v>0</v>
      </c>
      <c r="BL216" s="18" t="s">
        <v>165</v>
      </c>
      <c r="BM216" s="181" t="s">
        <v>691</v>
      </c>
    </row>
    <row r="217" spans="1:65" s="13" customFormat="1">
      <c r="B217" s="183"/>
      <c r="D217" s="184" t="s">
        <v>167</v>
      </c>
      <c r="E217" s="185" t="s">
        <v>1</v>
      </c>
      <c r="F217" s="186" t="s">
        <v>692</v>
      </c>
      <c r="H217" s="185" t="s">
        <v>1</v>
      </c>
      <c r="I217" s="187"/>
      <c r="L217" s="183"/>
      <c r="M217" s="188"/>
      <c r="N217" s="189"/>
      <c r="O217" s="189"/>
      <c r="P217" s="189"/>
      <c r="Q217" s="189"/>
      <c r="R217" s="189"/>
      <c r="S217" s="189"/>
      <c r="T217" s="190"/>
      <c r="AT217" s="185" t="s">
        <v>167</v>
      </c>
      <c r="AU217" s="185" t="s">
        <v>93</v>
      </c>
      <c r="AV217" s="13" t="s">
        <v>91</v>
      </c>
      <c r="AW217" s="13" t="s">
        <v>38</v>
      </c>
      <c r="AX217" s="13" t="s">
        <v>83</v>
      </c>
      <c r="AY217" s="185" t="s">
        <v>159</v>
      </c>
    </row>
    <row r="218" spans="1:65" s="14" customFormat="1" ht="30.6">
      <c r="B218" s="191"/>
      <c r="D218" s="184" t="s">
        <v>167</v>
      </c>
      <c r="E218" s="192" t="s">
        <v>1</v>
      </c>
      <c r="F218" s="193" t="s">
        <v>693</v>
      </c>
      <c r="H218" s="194">
        <v>92.058999999999997</v>
      </c>
      <c r="I218" s="195"/>
      <c r="L218" s="191"/>
      <c r="M218" s="196"/>
      <c r="N218" s="197"/>
      <c r="O218" s="197"/>
      <c r="P218" s="197"/>
      <c r="Q218" s="197"/>
      <c r="R218" s="197"/>
      <c r="S218" s="197"/>
      <c r="T218" s="198"/>
      <c r="AT218" s="192" t="s">
        <v>167</v>
      </c>
      <c r="AU218" s="192" t="s">
        <v>93</v>
      </c>
      <c r="AV218" s="14" t="s">
        <v>93</v>
      </c>
      <c r="AW218" s="14" t="s">
        <v>38</v>
      </c>
      <c r="AX218" s="14" t="s">
        <v>83</v>
      </c>
      <c r="AY218" s="192" t="s">
        <v>159</v>
      </c>
    </row>
    <row r="219" spans="1:65" s="15" customFormat="1">
      <c r="B219" s="199"/>
      <c r="D219" s="184" t="s">
        <v>167</v>
      </c>
      <c r="E219" s="200" t="s">
        <v>1</v>
      </c>
      <c r="F219" s="201" t="s">
        <v>172</v>
      </c>
      <c r="H219" s="202">
        <v>92.058999999999997</v>
      </c>
      <c r="I219" s="203"/>
      <c r="L219" s="199"/>
      <c r="M219" s="204"/>
      <c r="N219" s="205"/>
      <c r="O219" s="205"/>
      <c r="P219" s="205"/>
      <c r="Q219" s="205"/>
      <c r="R219" s="205"/>
      <c r="S219" s="205"/>
      <c r="T219" s="206"/>
      <c r="AT219" s="200" t="s">
        <v>167</v>
      </c>
      <c r="AU219" s="200" t="s">
        <v>93</v>
      </c>
      <c r="AV219" s="15" t="s">
        <v>165</v>
      </c>
      <c r="AW219" s="15" t="s">
        <v>38</v>
      </c>
      <c r="AX219" s="15" t="s">
        <v>91</v>
      </c>
      <c r="AY219" s="200" t="s">
        <v>159</v>
      </c>
    </row>
    <row r="220" spans="1:65" s="2" customFormat="1" ht="19.8" customHeight="1">
      <c r="A220" s="34"/>
      <c r="B220" s="168"/>
      <c r="C220" s="169" t="s">
        <v>286</v>
      </c>
      <c r="D220" s="169" t="s">
        <v>161</v>
      </c>
      <c r="E220" s="170" t="s">
        <v>694</v>
      </c>
      <c r="F220" s="171" t="s">
        <v>695</v>
      </c>
      <c r="G220" s="172" t="s">
        <v>164</v>
      </c>
      <c r="H220" s="173">
        <v>276.17700000000002</v>
      </c>
      <c r="I220" s="174"/>
      <c r="J220" s="175">
        <f>ROUND(I220*H220,2)</f>
        <v>0</v>
      </c>
      <c r="K220" s="176"/>
      <c r="L220" s="35"/>
      <c r="M220" s="177" t="s">
        <v>1</v>
      </c>
      <c r="N220" s="178" t="s">
        <v>48</v>
      </c>
      <c r="O220" s="60"/>
      <c r="P220" s="179">
        <f>O220*H220</f>
        <v>0</v>
      </c>
      <c r="Q220" s="179">
        <v>2.0999999999999999E-3</v>
      </c>
      <c r="R220" s="179">
        <f>Q220*H220</f>
        <v>0.57997169999999998</v>
      </c>
      <c r="S220" s="179">
        <v>0</v>
      </c>
      <c r="T220" s="18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1" t="s">
        <v>165</v>
      </c>
      <c r="AT220" s="181" t="s">
        <v>161</v>
      </c>
      <c r="AU220" s="181" t="s">
        <v>93</v>
      </c>
      <c r="AY220" s="18" t="s">
        <v>159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8" t="s">
        <v>91</v>
      </c>
      <c r="BK220" s="182">
        <f>ROUND(I220*H220,2)</f>
        <v>0</v>
      </c>
      <c r="BL220" s="18" t="s">
        <v>165</v>
      </c>
      <c r="BM220" s="181" t="s">
        <v>696</v>
      </c>
    </row>
    <row r="221" spans="1:65" s="14" customFormat="1">
      <c r="B221" s="191"/>
      <c r="D221" s="184" t="s">
        <v>167</v>
      </c>
      <c r="E221" s="192" t="s">
        <v>1</v>
      </c>
      <c r="F221" s="193" t="s">
        <v>697</v>
      </c>
      <c r="H221" s="194">
        <v>276.17700000000002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167</v>
      </c>
      <c r="AU221" s="192" t="s">
        <v>93</v>
      </c>
      <c r="AV221" s="14" t="s">
        <v>93</v>
      </c>
      <c r="AW221" s="14" t="s">
        <v>38</v>
      </c>
      <c r="AX221" s="14" t="s">
        <v>83</v>
      </c>
      <c r="AY221" s="192" t="s">
        <v>159</v>
      </c>
    </row>
    <row r="222" spans="1:65" s="15" customFormat="1">
      <c r="B222" s="199"/>
      <c r="D222" s="184" t="s">
        <v>167</v>
      </c>
      <c r="E222" s="200" t="s">
        <v>1</v>
      </c>
      <c r="F222" s="201" t="s">
        <v>172</v>
      </c>
      <c r="H222" s="202">
        <v>276.17700000000002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167</v>
      </c>
      <c r="AU222" s="200" t="s">
        <v>93</v>
      </c>
      <c r="AV222" s="15" t="s">
        <v>165</v>
      </c>
      <c r="AW222" s="15" t="s">
        <v>38</v>
      </c>
      <c r="AX222" s="15" t="s">
        <v>91</v>
      </c>
      <c r="AY222" s="200" t="s">
        <v>159</v>
      </c>
    </row>
    <row r="223" spans="1:65" s="2" customFormat="1" ht="19.8" customHeight="1">
      <c r="A223" s="34"/>
      <c r="B223" s="168"/>
      <c r="C223" s="169" t="s">
        <v>292</v>
      </c>
      <c r="D223" s="169" t="s">
        <v>161</v>
      </c>
      <c r="E223" s="170" t="s">
        <v>698</v>
      </c>
      <c r="F223" s="171" t="s">
        <v>699</v>
      </c>
      <c r="G223" s="172" t="s">
        <v>164</v>
      </c>
      <c r="H223" s="173">
        <v>192</v>
      </c>
      <c r="I223" s="174"/>
      <c r="J223" s="175">
        <f>ROUND(I223*H223,2)</f>
        <v>0</v>
      </c>
      <c r="K223" s="176"/>
      <c r="L223" s="35"/>
      <c r="M223" s="177" t="s">
        <v>1</v>
      </c>
      <c r="N223" s="178" t="s">
        <v>48</v>
      </c>
      <c r="O223" s="60"/>
      <c r="P223" s="179">
        <f>O223*H223</f>
        <v>0</v>
      </c>
      <c r="Q223" s="179">
        <v>1.54E-2</v>
      </c>
      <c r="R223" s="179">
        <f>Q223*H223</f>
        <v>2.9568000000000003</v>
      </c>
      <c r="S223" s="179">
        <v>0</v>
      </c>
      <c r="T223" s="18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1" t="s">
        <v>165</v>
      </c>
      <c r="AT223" s="181" t="s">
        <v>161</v>
      </c>
      <c r="AU223" s="181" t="s">
        <v>93</v>
      </c>
      <c r="AY223" s="18" t="s">
        <v>159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8" t="s">
        <v>91</v>
      </c>
      <c r="BK223" s="182">
        <f>ROUND(I223*H223,2)</f>
        <v>0</v>
      </c>
      <c r="BL223" s="18" t="s">
        <v>165</v>
      </c>
      <c r="BM223" s="181" t="s">
        <v>700</v>
      </c>
    </row>
    <row r="224" spans="1:65" s="13" customFormat="1">
      <c r="B224" s="183"/>
      <c r="D224" s="184" t="s">
        <v>167</v>
      </c>
      <c r="E224" s="185" t="s">
        <v>1</v>
      </c>
      <c r="F224" s="186" t="s">
        <v>687</v>
      </c>
      <c r="H224" s="185" t="s">
        <v>1</v>
      </c>
      <c r="I224" s="187"/>
      <c r="L224" s="183"/>
      <c r="M224" s="188"/>
      <c r="N224" s="189"/>
      <c r="O224" s="189"/>
      <c r="P224" s="189"/>
      <c r="Q224" s="189"/>
      <c r="R224" s="189"/>
      <c r="S224" s="189"/>
      <c r="T224" s="190"/>
      <c r="AT224" s="185" t="s">
        <v>167</v>
      </c>
      <c r="AU224" s="185" t="s">
        <v>93</v>
      </c>
      <c r="AV224" s="13" t="s">
        <v>91</v>
      </c>
      <c r="AW224" s="13" t="s">
        <v>38</v>
      </c>
      <c r="AX224" s="13" t="s">
        <v>83</v>
      </c>
      <c r="AY224" s="185" t="s">
        <v>159</v>
      </c>
    </row>
    <row r="225" spans="1:65" s="14" customFormat="1">
      <c r="B225" s="191"/>
      <c r="D225" s="184" t="s">
        <v>167</v>
      </c>
      <c r="E225" s="192" t="s">
        <v>1</v>
      </c>
      <c r="F225" s="193" t="s">
        <v>688</v>
      </c>
      <c r="H225" s="194">
        <v>192</v>
      </c>
      <c r="I225" s="195"/>
      <c r="L225" s="191"/>
      <c r="M225" s="196"/>
      <c r="N225" s="197"/>
      <c r="O225" s="197"/>
      <c r="P225" s="197"/>
      <c r="Q225" s="197"/>
      <c r="R225" s="197"/>
      <c r="S225" s="197"/>
      <c r="T225" s="198"/>
      <c r="AT225" s="192" t="s">
        <v>167</v>
      </c>
      <c r="AU225" s="192" t="s">
        <v>93</v>
      </c>
      <c r="AV225" s="14" t="s">
        <v>93</v>
      </c>
      <c r="AW225" s="14" t="s">
        <v>38</v>
      </c>
      <c r="AX225" s="14" t="s">
        <v>83</v>
      </c>
      <c r="AY225" s="192" t="s">
        <v>159</v>
      </c>
    </row>
    <row r="226" spans="1:65" s="15" customFormat="1">
      <c r="B226" s="199"/>
      <c r="D226" s="184" t="s">
        <v>167</v>
      </c>
      <c r="E226" s="200" t="s">
        <v>1</v>
      </c>
      <c r="F226" s="201" t="s">
        <v>172</v>
      </c>
      <c r="H226" s="202">
        <v>192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167</v>
      </c>
      <c r="AU226" s="200" t="s">
        <v>93</v>
      </c>
      <c r="AV226" s="15" t="s">
        <v>165</v>
      </c>
      <c r="AW226" s="15" t="s">
        <v>38</v>
      </c>
      <c r="AX226" s="15" t="s">
        <v>91</v>
      </c>
      <c r="AY226" s="200" t="s">
        <v>159</v>
      </c>
    </row>
    <row r="227" spans="1:65" s="2" customFormat="1" ht="30" customHeight="1">
      <c r="A227" s="34"/>
      <c r="B227" s="168"/>
      <c r="C227" s="169" t="s">
        <v>298</v>
      </c>
      <c r="D227" s="169" t="s">
        <v>161</v>
      </c>
      <c r="E227" s="170" t="s">
        <v>701</v>
      </c>
      <c r="F227" s="171" t="s">
        <v>702</v>
      </c>
      <c r="G227" s="172" t="s">
        <v>164</v>
      </c>
      <c r="H227" s="173">
        <v>192</v>
      </c>
      <c r="I227" s="174"/>
      <c r="J227" s="175">
        <f>ROUND(I227*H227,2)</f>
        <v>0</v>
      </c>
      <c r="K227" s="176"/>
      <c r="L227" s="35"/>
      <c r="M227" s="177" t="s">
        <v>1</v>
      </c>
      <c r="N227" s="178" t="s">
        <v>48</v>
      </c>
      <c r="O227" s="60"/>
      <c r="P227" s="179">
        <f>O227*H227</f>
        <v>0</v>
      </c>
      <c r="Q227" s="179">
        <v>7.9000000000000008E-3</v>
      </c>
      <c r="R227" s="179">
        <f>Q227*H227</f>
        <v>1.5168000000000001</v>
      </c>
      <c r="S227" s="179">
        <v>0</v>
      </c>
      <c r="T227" s="18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1" t="s">
        <v>165</v>
      </c>
      <c r="AT227" s="181" t="s">
        <v>161</v>
      </c>
      <c r="AU227" s="181" t="s">
        <v>93</v>
      </c>
      <c r="AY227" s="18" t="s">
        <v>159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8" t="s">
        <v>91</v>
      </c>
      <c r="BK227" s="182">
        <f>ROUND(I227*H227,2)</f>
        <v>0</v>
      </c>
      <c r="BL227" s="18" t="s">
        <v>165</v>
      </c>
      <c r="BM227" s="181" t="s">
        <v>703</v>
      </c>
    </row>
    <row r="228" spans="1:65" s="14" customFormat="1">
      <c r="B228" s="191"/>
      <c r="D228" s="184" t="s">
        <v>167</v>
      </c>
      <c r="E228" s="192" t="s">
        <v>1</v>
      </c>
      <c r="F228" s="193" t="s">
        <v>704</v>
      </c>
      <c r="H228" s="194">
        <v>192</v>
      </c>
      <c r="I228" s="195"/>
      <c r="L228" s="191"/>
      <c r="M228" s="196"/>
      <c r="N228" s="197"/>
      <c r="O228" s="197"/>
      <c r="P228" s="197"/>
      <c r="Q228" s="197"/>
      <c r="R228" s="197"/>
      <c r="S228" s="197"/>
      <c r="T228" s="198"/>
      <c r="AT228" s="192" t="s">
        <v>167</v>
      </c>
      <c r="AU228" s="192" t="s">
        <v>93</v>
      </c>
      <c r="AV228" s="14" t="s">
        <v>93</v>
      </c>
      <c r="AW228" s="14" t="s">
        <v>38</v>
      </c>
      <c r="AX228" s="14" t="s">
        <v>83</v>
      </c>
      <c r="AY228" s="192" t="s">
        <v>159</v>
      </c>
    </row>
    <row r="229" spans="1:65" s="15" customFormat="1">
      <c r="B229" s="199"/>
      <c r="D229" s="184" t="s">
        <v>167</v>
      </c>
      <c r="E229" s="200" t="s">
        <v>1</v>
      </c>
      <c r="F229" s="201" t="s">
        <v>172</v>
      </c>
      <c r="H229" s="202">
        <v>192</v>
      </c>
      <c r="I229" s="203"/>
      <c r="L229" s="199"/>
      <c r="M229" s="204"/>
      <c r="N229" s="205"/>
      <c r="O229" s="205"/>
      <c r="P229" s="205"/>
      <c r="Q229" s="205"/>
      <c r="R229" s="205"/>
      <c r="S229" s="205"/>
      <c r="T229" s="206"/>
      <c r="AT229" s="200" t="s">
        <v>167</v>
      </c>
      <c r="AU229" s="200" t="s">
        <v>93</v>
      </c>
      <c r="AV229" s="15" t="s">
        <v>165</v>
      </c>
      <c r="AW229" s="15" t="s">
        <v>38</v>
      </c>
      <c r="AX229" s="15" t="s">
        <v>91</v>
      </c>
      <c r="AY229" s="200" t="s">
        <v>159</v>
      </c>
    </row>
    <row r="230" spans="1:65" s="2" customFormat="1" ht="19.8" customHeight="1">
      <c r="A230" s="34"/>
      <c r="B230" s="168"/>
      <c r="C230" s="169" t="s">
        <v>305</v>
      </c>
      <c r="D230" s="169" t="s">
        <v>161</v>
      </c>
      <c r="E230" s="170" t="s">
        <v>705</v>
      </c>
      <c r="F230" s="171" t="s">
        <v>706</v>
      </c>
      <c r="G230" s="172" t="s">
        <v>164</v>
      </c>
      <c r="H230" s="173">
        <v>192</v>
      </c>
      <c r="I230" s="174"/>
      <c r="J230" s="175">
        <f>ROUND(I230*H230,2)</f>
        <v>0</v>
      </c>
      <c r="K230" s="176"/>
      <c r="L230" s="35"/>
      <c r="M230" s="177" t="s">
        <v>1</v>
      </c>
      <c r="N230" s="178" t="s">
        <v>48</v>
      </c>
      <c r="O230" s="60"/>
      <c r="P230" s="179">
        <f>O230*H230</f>
        <v>0</v>
      </c>
      <c r="Q230" s="179">
        <v>1.98E-3</v>
      </c>
      <c r="R230" s="179">
        <f>Q230*H230</f>
        <v>0.38016</v>
      </c>
      <c r="S230" s="179">
        <v>0</v>
      </c>
      <c r="T230" s="18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1" t="s">
        <v>165</v>
      </c>
      <c r="AT230" s="181" t="s">
        <v>161</v>
      </c>
      <c r="AU230" s="181" t="s">
        <v>93</v>
      </c>
      <c r="AY230" s="18" t="s">
        <v>159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91</v>
      </c>
      <c r="BK230" s="182">
        <f>ROUND(I230*H230,2)</f>
        <v>0</v>
      </c>
      <c r="BL230" s="18" t="s">
        <v>165</v>
      </c>
      <c r="BM230" s="181" t="s">
        <v>707</v>
      </c>
    </row>
    <row r="231" spans="1:65" s="13" customFormat="1">
      <c r="B231" s="183"/>
      <c r="D231" s="184" t="s">
        <v>167</v>
      </c>
      <c r="E231" s="185" t="s">
        <v>1</v>
      </c>
      <c r="F231" s="186" t="s">
        <v>687</v>
      </c>
      <c r="H231" s="185" t="s">
        <v>1</v>
      </c>
      <c r="I231" s="187"/>
      <c r="L231" s="183"/>
      <c r="M231" s="188"/>
      <c r="N231" s="189"/>
      <c r="O231" s="189"/>
      <c r="P231" s="189"/>
      <c r="Q231" s="189"/>
      <c r="R231" s="189"/>
      <c r="S231" s="189"/>
      <c r="T231" s="190"/>
      <c r="AT231" s="185" t="s">
        <v>167</v>
      </c>
      <c r="AU231" s="185" t="s">
        <v>93</v>
      </c>
      <c r="AV231" s="13" t="s">
        <v>91</v>
      </c>
      <c r="AW231" s="13" t="s">
        <v>38</v>
      </c>
      <c r="AX231" s="13" t="s">
        <v>83</v>
      </c>
      <c r="AY231" s="185" t="s">
        <v>159</v>
      </c>
    </row>
    <row r="232" spans="1:65" s="14" customFormat="1">
      <c r="B232" s="191"/>
      <c r="D232" s="184" t="s">
        <v>167</v>
      </c>
      <c r="E232" s="192" t="s">
        <v>1</v>
      </c>
      <c r="F232" s="193" t="s">
        <v>688</v>
      </c>
      <c r="H232" s="194">
        <v>192</v>
      </c>
      <c r="I232" s="195"/>
      <c r="L232" s="191"/>
      <c r="M232" s="196"/>
      <c r="N232" s="197"/>
      <c r="O232" s="197"/>
      <c r="P232" s="197"/>
      <c r="Q232" s="197"/>
      <c r="R232" s="197"/>
      <c r="S232" s="197"/>
      <c r="T232" s="198"/>
      <c r="AT232" s="192" t="s">
        <v>167</v>
      </c>
      <c r="AU232" s="192" t="s">
        <v>93</v>
      </c>
      <c r="AV232" s="14" t="s">
        <v>93</v>
      </c>
      <c r="AW232" s="14" t="s">
        <v>38</v>
      </c>
      <c r="AX232" s="14" t="s">
        <v>83</v>
      </c>
      <c r="AY232" s="192" t="s">
        <v>159</v>
      </c>
    </row>
    <row r="233" spans="1:65" s="15" customFormat="1">
      <c r="B233" s="199"/>
      <c r="D233" s="184" t="s">
        <v>167</v>
      </c>
      <c r="E233" s="200" t="s">
        <v>1</v>
      </c>
      <c r="F233" s="201" t="s">
        <v>172</v>
      </c>
      <c r="H233" s="202">
        <v>192</v>
      </c>
      <c r="I233" s="203"/>
      <c r="L233" s="199"/>
      <c r="M233" s="204"/>
      <c r="N233" s="205"/>
      <c r="O233" s="205"/>
      <c r="P233" s="205"/>
      <c r="Q233" s="205"/>
      <c r="R233" s="205"/>
      <c r="S233" s="205"/>
      <c r="T233" s="206"/>
      <c r="AT233" s="200" t="s">
        <v>167</v>
      </c>
      <c r="AU233" s="200" t="s">
        <v>93</v>
      </c>
      <c r="AV233" s="15" t="s">
        <v>165</v>
      </c>
      <c r="AW233" s="15" t="s">
        <v>38</v>
      </c>
      <c r="AX233" s="15" t="s">
        <v>91</v>
      </c>
      <c r="AY233" s="200" t="s">
        <v>159</v>
      </c>
    </row>
    <row r="234" spans="1:65" s="2" customFormat="1" ht="19.8" customHeight="1">
      <c r="A234" s="34"/>
      <c r="B234" s="168"/>
      <c r="C234" s="169" t="s">
        <v>310</v>
      </c>
      <c r="D234" s="169" t="s">
        <v>161</v>
      </c>
      <c r="E234" s="170" t="s">
        <v>708</v>
      </c>
      <c r="F234" s="171" t="s">
        <v>709</v>
      </c>
      <c r="G234" s="172" t="s">
        <v>164</v>
      </c>
      <c r="H234" s="173">
        <v>2294.88</v>
      </c>
      <c r="I234" s="174"/>
      <c r="J234" s="175">
        <f>ROUND(I234*H234,2)</f>
        <v>0</v>
      </c>
      <c r="K234" s="176"/>
      <c r="L234" s="35"/>
      <c r="M234" s="177" t="s">
        <v>1</v>
      </c>
      <c r="N234" s="178" t="s">
        <v>48</v>
      </c>
      <c r="O234" s="60"/>
      <c r="P234" s="179">
        <f>O234*H234</f>
        <v>0</v>
      </c>
      <c r="Q234" s="179">
        <v>2.5999999999999998E-4</v>
      </c>
      <c r="R234" s="179">
        <f>Q234*H234</f>
        <v>0.5966688</v>
      </c>
      <c r="S234" s="179">
        <v>0</v>
      </c>
      <c r="T234" s="18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1" t="s">
        <v>165</v>
      </c>
      <c r="AT234" s="181" t="s">
        <v>161</v>
      </c>
      <c r="AU234" s="181" t="s">
        <v>93</v>
      </c>
      <c r="AY234" s="18" t="s">
        <v>159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18" t="s">
        <v>91</v>
      </c>
      <c r="BK234" s="182">
        <f>ROUND(I234*H234,2)</f>
        <v>0</v>
      </c>
      <c r="BL234" s="18" t="s">
        <v>165</v>
      </c>
      <c r="BM234" s="181" t="s">
        <v>710</v>
      </c>
    </row>
    <row r="235" spans="1:65" s="13" customFormat="1" ht="20.399999999999999">
      <c r="B235" s="183"/>
      <c r="D235" s="184" t="s">
        <v>167</v>
      </c>
      <c r="E235" s="185" t="s">
        <v>1</v>
      </c>
      <c r="F235" s="186" t="s">
        <v>711</v>
      </c>
      <c r="H235" s="185" t="s">
        <v>1</v>
      </c>
      <c r="I235" s="187"/>
      <c r="L235" s="183"/>
      <c r="M235" s="188"/>
      <c r="N235" s="189"/>
      <c r="O235" s="189"/>
      <c r="P235" s="189"/>
      <c r="Q235" s="189"/>
      <c r="R235" s="189"/>
      <c r="S235" s="189"/>
      <c r="T235" s="190"/>
      <c r="AT235" s="185" t="s">
        <v>167</v>
      </c>
      <c r="AU235" s="185" t="s">
        <v>93</v>
      </c>
      <c r="AV235" s="13" t="s">
        <v>91</v>
      </c>
      <c r="AW235" s="13" t="s">
        <v>38</v>
      </c>
      <c r="AX235" s="13" t="s">
        <v>83</v>
      </c>
      <c r="AY235" s="185" t="s">
        <v>159</v>
      </c>
    </row>
    <row r="236" spans="1:65" s="13" customFormat="1">
      <c r="B236" s="183"/>
      <c r="D236" s="184" t="s">
        <v>167</v>
      </c>
      <c r="E236" s="185" t="s">
        <v>1</v>
      </c>
      <c r="F236" s="186" t="s">
        <v>712</v>
      </c>
      <c r="H236" s="185" t="s">
        <v>1</v>
      </c>
      <c r="I236" s="187"/>
      <c r="L236" s="183"/>
      <c r="M236" s="188"/>
      <c r="N236" s="189"/>
      <c r="O236" s="189"/>
      <c r="P236" s="189"/>
      <c r="Q236" s="189"/>
      <c r="R236" s="189"/>
      <c r="S236" s="189"/>
      <c r="T236" s="190"/>
      <c r="AT236" s="185" t="s">
        <v>167</v>
      </c>
      <c r="AU236" s="185" t="s">
        <v>93</v>
      </c>
      <c r="AV236" s="13" t="s">
        <v>91</v>
      </c>
      <c r="AW236" s="13" t="s">
        <v>38</v>
      </c>
      <c r="AX236" s="13" t="s">
        <v>83</v>
      </c>
      <c r="AY236" s="185" t="s">
        <v>159</v>
      </c>
    </row>
    <row r="237" spans="1:65" s="14" customFormat="1" ht="30.6">
      <c r="B237" s="191"/>
      <c r="D237" s="184" t="s">
        <v>167</v>
      </c>
      <c r="E237" s="192" t="s">
        <v>1</v>
      </c>
      <c r="F237" s="193" t="s">
        <v>713</v>
      </c>
      <c r="H237" s="194">
        <v>721.44</v>
      </c>
      <c r="I237" s="195"/>
      <c r="L237" s="191"/>
      <c r="M237" s="196"/>
      <c r="N237" s="197"/>
      <c r="O237" s="197"/>
      <c r="P237" s="197"/>
      <c r="Q237" s="197"/>
      <c r="R237" s="197"/>
      <c r="S237" s="197"/>
      <c r="T237" s="198"/>
      <c r="AT237" s="192" t="s">
        <v>167</v>
      </c>
      <c r="AU237" s="192" t="s">
        <v>93</v>
      </c>
      <c r="AV237" s="14" t="s">
        <v>93</v>
      </c>
      <c r="AW237" s="14" t="s">
        <v>38</v>
      </c>
      <c r="AX237" s="14" t="s">
        <v>83</v>
      </c>
      <c r="AY237" s="192" t="s">
        <v>159</v>
      </c>
    </row>
    <row r="238" spans="1:65" s="14" customFormat="1" ht="30.6">
      <c r="B238" s="191"/>
      <c r="D238" s="184" t="s">
        <v>167</v>
      </c>
      <c r="E238" s="192" t="s">
        <v>1</v>
      </c>
      <c r="F238" s="193" t="s">
        <v>714</v>
      </c>
      <c r="H238" s="194">
        <v>1022.64</v>
      </c>
      <c r="I238" s="195"/>
      <c r="L238" s="191"/>
      <c r="M238" s="196"/>
      <c r="N238" s="197"/>
      <c r="O238" s="197"/>
      <c r="P238" s="197"/>
      <c r="Q238" s="197"/>
      <c r="R238" s="197"/>
      <c r="S238" s="197"/>
      <c r="T238" s="198"/>
      <c r="AT238" s="192" t="s">
        <v>167</v>
      </c>
      <c r="AU238" s="192" t="s">
        <v>93</v>
      </c>
      <c r="AV238" s="14" t="s">
        <v>93</v>
      </c>
      <c r="AW238" s="14" t="s">
        <v>38</v>
      </c>
      <c r="AX238" s="14" t="s">
        <v>83</v>
      </c>
      <c r="AY238" s="192" t="s">
        <v>159</v>
      </c>
    </row>
    <row r="239" spans="1:65" s="14" customFormat="1">
      <c r="B239" s="191"/>
      <c r="D239" s="184" t="s">
        <v>167</v>
      </c>
      <c r="E239" s="192" t="s">
        <v>1</v>
      </c>
      <c r="F239" s="193" t="s">
        <v>715</v>
      </c>
      <c r="H239" s="194">
        <v>194.4</v>
      </c>
      <c r="I239" s="195"/>
      <c r="L239" s="191"/>
      <c r="M239" s="196"/>
      <c r="N239" s="197"/>
      <c r="O239" s="197"/>
      <c r="P239" s="197"/>
      <c r="Q239" s="197"/>
      <c r="R239" s="197"/>
      <c r="S239" s="197"/>
      <c r="T239" s="198"/>
      <c r="AT239" s="192" t="s">
        <v>167</v>
      </c>
      <c r="AU239" s="192" t="s">
        <v>93</v>
      </c>
      <c r="AV239" s="14" t="s">
        <v>93</v>
      </c>
      <c r="AW239" s="14" t="s">
        <v>38</v>
      </c>
      <c r="AX239" s="14" t="s">
        <v>83</v>
      </c>
      <c r="AY239" s="192" t="s">
        <v>159</v>
      </c>
    </row>
    <row r="240" spans="1:65" s="14" customFormat="1" ht="20.399999999999999">
      <c r="B240" s="191"/>
      <c r="D240" s="184" t="s">
        <v>167</v>
      </c>
      <c r="E240" s="192" t="s">
        <v>1</v>
      </c>
      <c r="F240" s="193" t="s">
        <v>716</v>
      </c>
      <c r="H240" s="194">
        <v>288</v>
      </c>
      <c r="I240" s="195"/>
      <c r="L240" s="191"/>
      <c r="M240" s="196"/>
      <c r="N240" s="197"/>
      <c r="O240" s="197"/>
      <c r="P240" s="197"/>
      <c r="Q240" s="197"/>
      <c r="R240" s="197"/>
      <c r="S240" s="197"/>
      <c r="T240" s="198"/>
      <c r="AT240" s="192" t="s">
        <v>167</v>
      </c>
      <c r="AU240" s="192" t="s">
        <v>93</v>
      </c>
      <c r="AV240" s="14" t="s">
        <v>93</v>
      </c>
      <c r="AW240" s="14" t="s">
        <v>38</v>
      </c>
      <c r="AX240" s="14" t="s">
        <v>83</v>
      </c>
      <c r="AY240" s="192" t="s">
        <v>159</v>
      </c>
    </row>
    <row r="241" spans="1:65" s="14" customFormat="1">
      <c r="B241" s="191"/>
      <c r="D241" s="184" t="s">
        <v>167</v>
      </c>
      <c r="E241" s="192" t="s">
        <v>1</v>
      </c>
      <c r="F241" s="193" t="s">
        <v>717</v>
      </c>
      <c r="H241" s="194">
        <v>68.400000000000006</v>
      </c>
      <c r="I241" s="195"/>
      <c r="L241" s="191"/>
      <c r="M241" s="196"/>
      <c r="N241" s="197"/>
      <c r="O241" s="197"/>
      <c r="P241" s="197"/>
      <c r="Q241" s="197"/>
      <c r="R241" s="197"/>
      <c r="S241" s="197"/>
      <c r="T241" s="198"/>
      <c r="AT241" s="192" t="s">
        <v>167</v>
      </c>
      <c r="AU241" s="192" t="s">
        <v>93</v>
      </c>
      <c r="AV241" s="14" t="s">
        <v>93</v>
      </c>
      <c r="AW241" s="14" t="s">
        <v>38</v>
      </c>
      <c r="AX241" s="14" t="s">
        <v>83</v>
      </c>
      <c r="AY241" s="192" t="s">
        <v>159</v>
      </c>
    </row>
    <row r="242" spans="1:65" s="15" customFormat="1">
      <c r="B242" s="199"/>
      <c r="D242" s="184" t="s">
        <v>167</v>
      </c>
      <c r="E242" s="200" t="s">
        <v>1</v>
      </c>
      <c r="F242" s="201" t="s">
        <v>172</v>
      </c>
      <c r="H242" s="202">
        <v>2294.88</v>
      </c>
      <c r="I242" s="203"/>
      <c r="L242" s="199"/>
      <c r="M242" s="204"/>
      <c r="N242" s="205"/>
      <c r="O242" s="205"/>
      <c r="P242" s="205"/>
      <c r="Q242" s="205"/>
      <c r="R242" s="205"/>
      <c r="S242" s="205"/>
      <c r="T242" s="206"/>
      <c r="AT242" s="200" t="s">
        <v>167</v>
      </c>
      <c r="AU242" s="200" t="s">
        <v>93</v>
      </c>
      <c r="AV242" s="15" t="s">
        <v>165</v>
      </c>
      <c r="AW242" s="15" t="s">
        <v>38</v>
      </c>
      <c r="AX242" s="15" t="s">
        <v>91</v>
      </c>
      <c r="AY242" s="200" t="s">
        <v>159</v>
      </c>
    </row>
    <row r="243" spans="1:65" s="2" customFormat="1" ht="19.8" customHeight="1">
      <c r="A243" s="34"/>
      <c r="B243" s="168"/>
      <c r="C243" s="169" t="s">
        <v>315</v>
      </c>
      <c r="D243" s="169" t="s">
        <v>161</v>
      </c>
      <c r="E243" s="170" t="s">
        <v>718</v>
      </c>
      <c r="F243" s="171" t="s">
        <v>719</v>
      </c>
      <c r="G243" s="172" t="s">
        <v>164</v>
      </c>
      <c r="H243" s="173">
        <v>742.16</v>
      </c>
      <c r="I243" s="174"/>
      <c r="J243" s="175">
        <f>ROUND(I243*H243,2)</f>
        <v>0</v>
      </c>
      <c r="K243" s="176"/>
      <c r="L243" s="35"/>
      <c r="M243" s="177" t="s">
        <v>1</v>
      </c>
      <c r="N243" s="178" t="s">
        <v>48</v>
      </c>
      <c r="O243" s="60"/>
      <c r="P243" s="179">
        <f>O243*H243</f>
        <v>0</v>
      </c>
      <c r="Q243" s="179">
        <v>6.4000000000000005E-4</v>
      </c>
      <c r="R243" s="179">
        <f>Q243*H243</f>
        <v>0.47498240000000003</v>
      </c>
      <c r="S243" s="179">
        <v>0</v>
      </c>
      <c r="T243" s="18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1" t="s">
        <v>165</v>
      </c>
      <c r="AT243" s="181" t="s">
        <v>161</v>
      </c>
      <c r="AU243" s="181" t="s">
        <v>93</v>
      </c>
      <c r="AY243" s="18" t="s">
        <v>159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8" t="s">
        <v>91</v>
      </c>
      <c r="BK243" s="182">
        <f>ROUND(I243*H243,2)</f>
        <v>0</v>
      </c>
      <c r="BL243" s="18" t="s">
        <v>165</v>
      </c>
      <c r="BM243" s="181" t="s">
        <v>720</v>
      </c>
    </row>
    <row r="244" spans="1:65" s="13" customFormat="1">
      <c r="B244" s="183"/>
      <c r="D244" s="184" t="s">
        <v>167</v>
      </c>
      <c r="E244" s="185" t="s">
        <v>1</v>
      </c>
      <c r="F244" s="186" t="s">
        <v>721</v>
      </c>
      <c r="H244" s="185" t="s">
        <v>1</v>
      </c>
      <c r="I244" s="187"/>
      <c r="L244" s="183"/>
      <c r="M244" s="188"/>
      <c r="N244" s="189"/>
      <c r="O244" s="189"/>
      <c r="P244" s="189"/>
      <c r="Q244" s="189"/>
      <c r="R244" s="189"/>
      <c r="S244" s="189"/>
      <c r="T244" s="190"/>
      <c r="AT244" s="185" t="s">
        <v>167</v>
      </c>
      <c r="AU244" s="185" t="s">
        <v>93</v>
      </c>
      <c r="AV244" s="13" t="s">
        <v>91</v>
      </c>
      <c r="AW244" s="13" t="s">
        <v>38</v>
      </c>
      <c r="AX244" s="13" t="s">
        <v>83</v>
      </c>
      <c r="AY244" s="185" t="s">
        <v>159</v>
      </c>
    </row>
    <row r="245" spans="1:65" s="13" customFormat="1" ht="20.399999999999999">
      <c r="B245" s="183"/>
      <c r="D245" s="184" t="s">
        <v>167</v>
      </c>
      <c r="E245" s="185" t="s">
        <v>1</v>
      </c>
      <c r="F245" s="186" t="s">
        <v>711</v>
      </c>
      <c r="H245" s="185" t="s">
        <v>1</v>
      </c>
      <c r="I245" s="187"/>
      <c r="L245" s="183"/>
      <c r="M245" s="188"/>
      <c r="N245" s="189"/>
      <c r="O245" s="189"/>
      <c r="P245" s="189"/>
      <c r="Q245" s="189"/>
      <c r="R245" s="189"/>
      <c r="S245" s="189"/>
      <c r="T245" s="190"/>
      <c r="AT245" s="185" t="s">
        <v>167</v>
      </c>
      <c r="AU245" s="185" t="s">
        <v>93</v>
      </c>
      <c r="AV245" s="13" t="s">
        <v>91</v>
      </c>
      <c r="AW245" s="13" t="s">
        <v>38</v>
      </c>
      <c r="AX245" s="13" t="s">
        <v>83</v>
      </c>
      <c r="AY245" s="185" t="s">
        <v>159</v>
      </c>
    </row>
    <row r="246" spans="1:65" s="13" customFormat="1">
      <c r="B246" s="183"/>
      <c r="D246" s="184" t="s">
        <v>167</v>
      </c>
      <c r="E246" s="185" t="s">
        <v>1</v>
      </c>
      <c r="F246" s="186" t="s">
        <v>712</v>
      </c>
      <c r="H246" s="185" t="s">
        <v>1</v>
      </c>
      <c r="I246" s="187"/>
      <c r="L246" s="183"/>
      <c r="M246" s="188"/>
      <c r="N246" s="189"/>
      <c r="O246" s="189"/>
      <c r="P246" s="189"/>
      <c r="Q246" s="189"/>
      <c r="R246" s="189"/>
      <c r="S246" s="189"/>
      <c r="T246" s="190"/>
      <c r="AT246" s="185" t="s">
        <v>167</v>
      </c>
      <c r="AU246" s="185" t="s">
        <v>93</v>
      </c>
      <c r="AV246" s="13" t="s">
        <v>91</v>
      </c>
      <c r="AW246" s="13" t="s">
        <v>38</v>
      </c>
      <c r="AX246" s="13" t="s">
        <v>83</v>
      </c>
      <c r="AY246" s="185" t="s">
        <v>159</v>
      </c>
    </row>
    <row r="247" spans="1:65" s="14" customFormat="1" ht="30.6">
      <c r="B247" s="191"/>
      <c r="D247" s="184" t="s">
        <v>167</v>
      </c>
      <c r="E247" s="192" t="s">
        <v>1</v>
      </c>
      <c r="F247" s="193" t="s">
        <v>722</v>
      </c>
      <c r="H247" s="194">
        <v>240.48</v>
      </c>
      <c r="I247" s="195"/>
      <c r="L247" s="191"/>
      <c r="M247" s="196"/>
      <c r="N247" s="197"/>
      <c r="O247" s="197"/>
      <c r="P247" s="197"/>
      <c r="Q247" s="197"/>
      <c r="R247" s="197"/>
      <c r="S247" s="197"/>
      <c r="T247" s="198"/>
      <c r="AT247" s="192" t="s">
        <v>167</v>
      </c>
      <c r="AU247" s="192" t="s">
        <v>93</v>
      </c>
      <c r="AV247" s="14" t="s">
        <v>93</v>
      </c>
      <c r="AW247" s="14" t="s">
        <v>38</v>
      </c>
      <c r="AX247" s="14" t="s">
        <v>83</v>
      </c>
      <c r="AY247" s="192" t="s">
        <v>159</v>
      </c>
    </row>
    <row r="248" spans="1:65" s="14" customFormat="1" ht="30.6">
      <c r="B248" s="191"/>
      <c r="D248" s="184" t="s">
        <v>167</v>
      </c>
      <c r="E248" s="192" t="s">
        <v>1</v>
      </c>
      <c r="F248" s="193" t="s">
        <v>723</v>
      </c>
      <c r="H248" s="194">
        <v>340.88</v>
      </c>
      <c r="I248" s="195"/>
      <c r="L248" s="191"/>
      <c r="M248" s="196"/>
      <c r="N248" s="197"/>
      <c r="O248" s="197"/>
      <c r="P248" s="197"/>
      <c r="Q248" s="197"/>
      <c r="R248" s="197"/>
      <c r="S248" s="197"/>
      <c r="T248" s="198"/>
      <c r="AT248" s="192" t="s">
        <v>167</v>
      </c>
      <c r="AU248" s="192" t="s">
        <v>93</v>
      </c>
      <c r="AV248" s="14" t="s">
        <v>93</v>
      </c>
      <c r="AW248" s="14" t="s">
        <v>38</v>
      </c>
      <c r="AX248" s="14" t="s">
        <v>83</v>
      </c>
      <c r="AY248" s="192" t="s">
        <v>159</v>
      </c>
    </row>
    <row r="249" spans="1:65" s="14" customFormat="1">
      <c r="B249" s="191"/>
      <c r="D249" s="184" t="s">
        <v>167</v>
      </c>
      <c r="E249" s="192" t="s">
        <v>1</v>
      </c>
      <c r="F249" s="193" t="s">
        <v>724</v>
      </c>
      <c r="H249" s="194">
        <v>64.8</v>
      </c>
      <c r="I249" s="195"/>
      <c r="L249" s="191"/>
      <c r="M249" s="196"/>
      <c r="N249" s="197"/>
      <c r="O249" s="197"/>
      <c r="P249" s="197"/>
      <c r="Q249" s="197"/>
      <c r="R249" s="197"/>
      <c r="S249" s="197"/>
      <c r="T249" s="198"/>
      <c r="AT249" s="192" t="s">
        <v>167</v>
      </c>
      <c r="AU249" s="192" t="s">
        <v>93</v>
      </c>
      <c r="AV249" s="14" t="s">
        <v>93</v>
      </c>
      <c r="AW249" s="14" t="s">
        <v>38</v>
      </c>
      <c r="AX249" s="14" t="s">
        <v>83</v>
      </c>
      <c r="AY249" s="192" t="s">
        <v>159</v>
      </c>
    </row>
    <row r="250" spans="1:65" s="14" customFormat="1" ht="20.399999999999999">
      <c r="B250" s="191"/>
      <c r="D250" s="184" t="s">
        <v>167</v>
      </c>
      <c r="E250" s="192" t="s">
        <v>1</v>
      </c>
      <c r="F250" s="193" t="s">
        <v>725</v>
      </c>
      <c r="H250" s="194">
        <v>96</v>
      </c>
      <c r="I250" s="195"/>
      <c r="L250" s="191"/>
      <c r="M250" s="196"/>
      <c r="N250" s="197"/>
      <c r="O250" s="197"/>
      <c r="P250" s="197"/>
      <c r="Q250" s="197"/>
      <c r="R250" s="197"/>
      <c r="S250" s="197"/>
      <c r="T250" s="198"/>
      <c r="AT250" s="192" t="s">
        <v>167</v>
      </c>
      <c r="AU250" s="192" t="s">
        <v>93</v>
      </c>
      <c r="AV250" s="14" t="s">
        <v>93</v>
      </c>
      <c r="AW250" s="14" t="s">
        <v>38</v>
      </c>
      <c r="AX250" s="14" t="s">
        <v>83</v>
      </c>
      <c r="AY250" s="192" t="s">
        <v>159</v>
      </c>
    </row>
    <row r="251" spans="1:65" s="15" customFormat="1">
      <c r="B251" s="199"/>
      <c r="D251" s="184" t="s">
        <v>167</v>
      </c>
      <c r="E251" s="200" t="s">
        <v>1</v>
      </c>
      <c r="F251" s="201" t="s">
        <v>172</v>
      </c>
      <c r="H251" s="202">
        <v>742.16</v>
      </c>
      <c r="I251" s="203"/>
      <c r="L251" s="199"/>
      <c r="M251" s="204"/>
      <c r="N251" s="205"/>
      <c r="O251" s="205"/>
      <c r="P251" s="205"/>
      <c r="Q251" s="205"/>
      <c r="R251" s="205"/>
      <c r="S251" s="205"/>
      <c r="T251" s="206"/>
      <c r="AT251" s="200" t="s">
        <v>167</v>
      </c>
      <c r="AU251" s="200" t="s">
        <v>93</v>
      </c>
      <c r="AV251" s="15" t="s">
        <v>165</v>
      </c>
      <c r="AW251" s="15" t="s">
        <v>38</v>
      </c>
      <c r="AX251" s="15" t="s">
        <v>91</v>
      </c>
      <c r="AY251" s="200" t="s">
        <v>159</v>
      </c>
    </row>
    <row r="252" spans="1:65" s="2" customFormat="1" ht="19.8" customHeight="1">
      <c r="A252" s="34"/>
      <c r="B252" s="168"/>
      <c r="C252" s="169" t="s">
        <v>319</v>
      </c>
      <c r="D252" s="169" t="s">
        <v>161</v>
      </c>
      <c r="E252" s="170" t="s">
        <v>726</v>
      </c>
      <c r="F252" s="171" t="s">
        <v>727</v>
      </c>
      <c r="G252" s="172" t="s">
        <v>164</v>
      </c>
      <c r="H252" s="173">
        <v>68.400000000000006</v>
      </c>
      <c r="I252" s="174"/>
      <c r="J252" s="175">
        <f>ROUND(I252*H252,2)</f>
        <v>0</v>
      </c>
      <c r="K252" s="176"/>
      <c r="L252" s="35"/>
      <c r="M252" s="177" t="s">
        <v>1</v>
      </c>
      <c r="N252" s="178" t="s">
        <v>48</v>
      </c>
      <c r="O252" s="60"/>
      <c r="P252" s="179">
        <f>O252*H252</f>
        <v>0</v>
      </c>
      <c r="Q252" s="179">
        <v>1.54E-2</v>
      </c>
      <c r="R252" s="179">
        <f>Q252*H252</f>
        <v>1.0533600000000001</v>
      </c>
      <c r="S252" s="179">
        <v>0</v>
      </c>
      <c r="T252" s="18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1" t="s">
        <v>165</v>
      </c>
      <c r="AT252" s="181" t="s">
        <v>161</v>
      </c>
      <c r="AU252" s="181" t="s">
        <v>93</v>
      </c>
      <c r="AY252" s="18" t="s">
        <v>159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8" t="s">
        <v>91</v>
      </c>
      <c r="BK252" s="182">
        <f>ROUND(I252*H252,2)</f>
        <v>0</v>
      </c>
      <c r="BL252" s="18" t="s">
        <v>165</v>
      </c>
      <c r="BM252" s="181" t="s">
        <v>728</v>
      </c>
    </row>
    <row r="253" spans="1:65" s="13" customFormat="1">
      <c r="B253" s="183"/>
      <c r="D253" s="184" t="s">
        <v>167</v>
      </c>
      <c r="E253" s="185" t="s">
        <v>1</v>
      </c>
      <c r="F253" s="186" t="s">
        <v>729</v>
      </c>
      <c r="H253" s="185" t="s">
        <v>1</v>
      </c>
      <c r="I253" s="187"/>
      <c r="L253" s="183"/>
      <c r="M253" s="188"/>
      <c r="N253" s="189"/>
      <c r="O253" s="189"/>
      <c r="P253" s="189"/>
      <c r="Q253" s="189"/>
      <c r="R253" s="189"/>
      <c r="S253" s="189"/>
      <c r="T253" s="190"/>
      <c r="AT253" s="185" t="s">
        <v>167</v>
      </c>
      <c r="AU253" s="185" t="s">
        <v>93</v>
      </c>
      <c r="AV253" s="13" t="s">
        <v>91</v>
      </c>
      <c r="AW253" s="13" t="s">
        <v>38</v>
      </c>
      <c r="AX253" s="13" t="s">
        <v>83</v>
      </c>
      <c r="AY253" s="185" t="s">
        <v>159</v>
      </c>
    </row>
    <row r="254" spans="1:65" s="14" customFormat="1">
      <c r="B254" s="191"/>
      <c r="D254" s="184" t="s">
        <v>167</v>
      </c>
      <c r="E254" s="192" t="s">
        <v>1</v>
      </c>
      <c r="F254" s="193" t="s">
        <v>730</v>
      </c>
      <c r="H254" s="194">
        <v>68.400000000000006</v>
      </c>
      <c r="I254" s="195"/>
      <c r="L254" s="191"/>
      <c r="M254" s="196"/>
      <c r="N254" s="197"/>
      <c r="O254" s="197"/>
      <c r="P254" s="197"/>
      <c r="Q254" s="197"/>
      <c r="R254" s="197"/>
      <c r="S254" s="197"/>
      <c r="T254" s="198"/>
      <c r="AT254" s="192" t="s">
        <v>167</v>
      </c>
      <c r="AU254" s="192" t="s">
        <v>93</v>
      </c>
      <c r="AV254" s="14" t="s">
        <v>93</v>
      </c>
      <c r="AW254" s="14" t="s">
        <v>38</v>
      </c>
      <c r="AX254" s="14" t="s">
        <v>83</v>
      </c>
      <c r="AY254" s="192" t="s">
        <v>159</v>
      </c>
    </row>
    <row r="255" spans="1:65" s="15" customFormat="1">
      <c r="B255" s="199"/>
      <c r="D255" s="184" t="s">
        <v>167</v>
      </c>
      <c r="E255" s="200" t="s">
        <v>1</v>
      </c>
      <c r="F255" s="201" t="s">
        <v>172</v>
      </c>
      <c r="H255" s="202">
        <v>68.400000000000006</v>
      </c>
      <c r="I255" s="203"/>
      <c r="L255" s="199"/>
      <c r="M255" s="204"/>
      <c r="N255" s="205"/>
      <c r="O255" s="205"/>
      <c r="P255" s="205"/>
      <c r="Q255" s="205"/>
      <c r="R255" s="205"/>
      <c r="S255" s="205"/>
      <c r="T255" s="206"/>
      <c r="AT255" s="200" t="s">
        <v>167</v>
      </c>
      <c r="AU255" s="200" t="s">
        <v>93</v>
      </c>
      <c r="AV255" s="15" t="s">
        <v>165</v>
      </c>
      <c r="AW255" s="15" t="s">
        <v>38</v>
      </c>
      <c r="AX255" s="15" t="s">
        <v>91</v>
      </c>
      <c r="AY255" s="200" t="s">
        <v>159</v>
      </c>
    </row>
    <row r="256" spans="1:65" s="2" customFormat="1" ht="19.8" customHeight="1">
      <c r="A256" s="34"/>
      <c r="B256" s="168"/>
      <c r="C256" s="169" t="s">
        <v>323</v>
      </c>
      <c r="D256" s="169" t="s">
        <v>161</v>
      </c>
      <c r="E256" s="170" t="s">
        <v>731</v>
      </c>
      <c r="F256" s="171" t="s">
        <v>732</v>
      </c>
      <c r="G256" s="172" t="s">
        <v>164</v>
      </c>
      <c r="H256" s="173">
        <v>68.400000000000006</v>
      </c>
      <c r="I256" s="174"/>
      <c r="J256" s="175">
        <f>ROUND(I256*H256,2)</f>
        <v>0</v>
      </c>
      <c r="K256" s="176"/>
      <c r="L256" s="35"/>
      <c r="M256" s="177" t="s">
        <v>1</v>
      </c>
      <c r="N256" s="178" t="s">
        <v>48</v>
      </c>
      <c r="O256" s="60"/>
      <c r="P256" s="179">
        <f>O256*H256</f>
        <v>0</v>
      </c>
      <c r="Q256" s="179">
        <v>7.9000000000000008E-3</v>
      </c>
      <c r="R256" s="179">
        <f>Q256*H256</f>
        <v>0.54036000000000006</v>
      </c>
      <c r="S256" s="179">
        <v>0</v>
      </c>
      <c r="T256" s="18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1" t="s">
        <v>165</v>
      </c>
      <c r="AT256" s="181" t="s">
        <v>161</v>
      </c>
      <c r="AU256" s="181" t="s">
        <v>93</v>
      </c>
      <c r="AY256" s="18" t="s">
        <v>159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8" t="s">
        <v>91</v>
      </c>
      <c r="BK256" s="182">
        <f>ROUND(I256*H256,2)</f>
        <v>0</v>
      </c>
      <c r="BL256" s="18" t="s">
        <v>165</v>
      </c>
      <c r="BM256" s="181" t="s">
        <v>733</v>
      </c>
    </row>
    <row r="257" spans="1:65" s="14" customFormat="1">
      <c r="B257" s="191"/>
      <c r="D257" s="184" t="s">
        <v>167</v>
      </c>
      <c r="E257" s="192" t="s">
        <v>1</v>
      </c>
      <c r="F257" s="193" t="s">
        <v>734</v>
      </c>
      <c r="H257" s="194">
        <v>68.400000000000006</v>
      </c>
      <c r="I257" s="195"/>
      <c r="L257" s="191"/>
      <c r="M257" s="196"/>
      <c r="N257" s="197"/>
      <c r="O257" s="197"/>
      <c r="P257" s="197"/>
      <c r="Q257" s="197"/>
      <c r="R257" s="197"/>
      <c r="S257" s="197"/>
      <c r="T257" s="198"/>
      <c r="AT257" s="192" t="s">
        <v>167</v>
      </c>
      <c r="AU257" s="192" t="s">
        <v>93</v>
      </c>
      <c r="AV257" s="14" t="s">
        <v>93</v>
      </c>
      <c r="AW257" s="14" t="s">
        <v>38</v>
      </c>
      <c r="AX257" s="14" t="s">
        <v>83</v>
      </c>
      <c r="AY257" s="192" t="s">
        <v>159</v>
      </c>
    </row>
    <row r="258" spans="1:65" s="15" customFormat="1">
      <c r="B258" s="199"/>
      <c r="D258" s="184" t="s">
        <v>167</v>
      </c>
      <c r="E258" s="200" t="s">
        <v>1</v>
      </c>
      <c r="F258" s="201" t="s">
        <v>172</v>
      </c>
      <c r="H258" s="202">
        <v>68.400000000000006</v>
      </c>
      <c r="I258" s="203"/>
      <c r="L258" s="199"/>
      <c r="M258" s="204"/>
      <c r="N258" s="205"/>
      <c r="O258" s="205"/>
      <c r="P258" s="205"/>
      <c r="Q258" s="205"/>
      <c r="R258" s="205"/>
      <c r="S258" s="205"/>
      <c r="T258" s="206"/>
      <c r="AT258" s="200" t="s">
        <v>167</v>
      </c>
      <c r="AU258" s="200" t="s">
        <v>93</v>
      </c>
      <c r="AV258" s="15" t="s">
        <v>165</v>
      </c>
      <c r="AW258" s="15" t="s">
        <v>38</v>
      </c>
      <c r="AX258" s="15" t="s">
        <v>91</v>
      </c>
      <c r="AY258" s="200" t="s">
        <v>159</v>
      </c>
    </row>
    <row r="259" spans="1:65" s="2" customFormat="1" ht="19.8" customHeight="1">
      <c r="A259" s="34"/>
      <c r="B259" s="168"/>
      <c r="C259" s="169" t="s">
        <v>329</v>
      </c>
      <c r="D259" s="169" t="s">
        <v>161</v>
      </c>
      <c r="E259" s="170" t="s">
        <v>735</v>
      </c>
      <c r="F259" s="171" t="s">
        <v>736</v>
      </c>
      <c r="G259" s="172" t="s">
        <v>164</v>
      </c>
      <c r="H259" s="173">
        <v>1003.36</v>
      </c>
      <c r="I259" s="174"/>
      <c r="J259" s="175">
        <f>ROUND(I259*H259,2)</f>
        <v>0</v>
      </c>
      <c r="K259" s="176"/>
      <c r="L259" s="35"/>
      <c r="M259" s="177" t="s">
        <v>1</v>
      </c>
      <c r="N259" s="178" t="s">
        <v>48</v>
      </c>
      <c r="O259" s="60"/>
      <c r="P259" s="179">
        <f>O259*H259</f>
        <v>0</v>
      </c>
      <c r="Q259" s="179">
        <v>2.1000000000000001E-2</v>
      </c>
      <c r="R259" s="179">
        <f>Q259*H259</f>
        <v>21.07056</v>
      </c>
      <c r="S259" s="179">
        <v>0</v>
      </c>
      <c r="T259" s="18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1" t="s">
        <v>165</v>
      </c>
      <c r="AT259" s="181" t="s">
        <v>161</v>
      </c>
      <c r="AU259" s="181" t="s">
        <v>93</v>
      </c>
      <c r="AY259" s="18" t="s">
        <v>159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91</v>
      </c>
      <c r="BK259" s="182">
        <f>ROUND(I259*H259,2)</f>
        <v>0</v>
      </c>
      <c r="BL259" s="18" t="s">
        <v>165</v>
      </c>
      <c r="BM259" s="181" t="s">
        <v>737</v>
      </c>
    </row>
    <row r="260" spans="1:65" s="13" customFormat="1" ht="20.399999999999999">
      <c r="B260" s="183"/>
      <c r="D260" s="184" t="s">
        <v>167</v>
      </c>
      <c r="E260" s="185" t="s">
        <v>1</v>
      </c>
      <c r="F260" s="186" t="s">
        <v>711</v>
      </c>
      <c r="H260" s="185" t="s">
        <v>1</v>
      </c>
      <c r="I260" s="187"/>
      <c r="L260" s="183"/>
      <c r="M260" s="188"/>
      <c r="N260" s="189"/>
      <c r="O260" s="189"/>
      <c r="P260" s="189"/>
      <c r="Q260" s="189"/>
      <c r="R260" s="189"/>
      <c r="S260" s="189"/>
      <c r="T260" s="190"/>
      <c r="AT260" s="185" t="s">
        <v>167</v>
      </c>
      <c r="AU260" s="185" t="s">
        <v>93</v>
      </c>
      <c r="AV260" s="13" t="s">
        <v>91</v>
      </c>
      <c r="AW260" s="13" t="s">
        <v>38</v>
      </c>
      <c r="AX260" s="13" t="s">
        <v>83</v>
      </c>
      <c r="AY260" s="185" t="s">
        <v>159</v>
      </c>
    </row>
    <row r="261" spans="1:65" s="14" customFormat="1" ht="30.6">
      <c r="B261" s="191"/>
      <c r="D261" s="184" t="s">
        <v>167</v>
      </c>
      <c r="E261" s="192" t="s">
        <v>1</v>
      </c>
      <c r="F261" s="193" t="s">
        <v>738</v>
      </c>
      <c r="H261" s="194">
        <v>681.76</v>
      </c>
      <c r="I261" s="195"/>
      <c r="L261" s="191"/>
      <c r="M261" s="196"/>
      <c r="N261" s="197"/>
      <c r="O261" s="197"/>
      <c r="P261" s="197"/>
      <c r="Q261" s="197"/>
      <c r="R261" s="197"/>
      <c r="S261" s="197"/>
      <c r="T261" s="198"/>
      <c r="AT261" s="192" t="s">
        <v>167</v>
      </c>
      <c r="AU261" s="192" t="s">
        <v>93</v>
      </c>
      <c r="AV261" s="14" t="s">
        <v>93</v>
      </c>
      <c r="AW261" s="14" t="s">
        <v>38</v>
      </c>
      <c r="AX261" s="14" t="s">
        <v>83</v>
      </c>
      <c r="AY261" s="192" t="s">
        <v>159</v>
      </c>
    </row>
    <row r="262" spans="1:65" s="14" customFormat="1">
      <c r="B262" s="191"/>
      <c r="D262" s="184" t="s">
        <v>167</v>
      </c>
      <c r="E262" s="192" t="s">
        <v>1</v>
      </c>
      <c r="F262" s="193" t="s">
        <v>739</v>
      </c>
      <c r="H262" s="194">
        <v>129.6</v>
      </c>
      <c r="I262" s="195"/>
      <c r="L262" s="191"/>
      <c r="M262" s="196"/>
      <c r="N262" s="197"/>
      <c r="O262" s="197"/>
      <c r="P262" s="197"/>
      <c r="Q262" s="197"/>
      <c r="R262" s="197"/>
      <c r="S262" s="197"/>
      <c r="T262" s="198"/>
      <c r="AT262" s="192" t="s">
        <v>167</v>
      </c>
      <c r="AU262" s="192" t="s">
        <v>93</v>
      </c>
      <c r="AV262" s="14" t="s">
        <v>93</v>
      </c>
      <c r="AW262" s="14" t="s">
        <v>38</v>
      </c>
      <c r="AX262" s="14" t="s">
        <v>83</v>
      </c>
      <c r="AY262" s="192" t="s">
        <v>159</v>
      </c>
    </row>
    <row r="263" spans="1:65" s="14" customFormat="1" ht="20.399999999999999">
      <c r="B263" s="191"/>
      <c r="D263" s="184" t="s">
        <v>167</v>
      </c>
      <c r="E263" s="192" t="s">
        <v>1</v>
      </c>
      <c r="F263" s="193" t="s">
        <v>740</v>
      </c>
      <c r="H263" s="194">
        <v>192</v>
      </c>
      <c r="I263" s="195"/>
      <c r="L263" s="191"/>
      <c r="M263" s="196"/>
      <c r="N263" s="197"/>
      <c r="O263" s="197"/>
      <c r="P263" s="197"/>
      <c r="Q263" s="197"/>
      <c r="R263" s="197"/>
      <c r="S263" s="197"/>
      <c r="T263" s="198"/>
      <c r="AT263" s="192" t="s">
        <v>167</v>
      </c>
      <c r="AU263" s="192" t="s">
        <v>93</v>
      </c>
      <c r="AV263" s="14" t="s">
        <v>93</v>
      </c>
      <c r="AW263" s="14" t="s">
        <v>38</v>
      </c>
      <c r="AX263" s="14" t="s">
        <v>83</v>
      </c>
      <c r="AY263" s="192" t="s">
        <v>159</v>
      </c>
    </row>
    <row r="264" spans="1:65" s="15" customFormat="1">
      <c r="B264" s="199"/>
      <c r="D264" s="184" t="s">
        <v>167</v>
      </c>
      <c r="E264" s="200" t="s">
        <v>1</v>
      </c>
      <c r="F264" s="201" t="s">
        <v>172</v>
      </c>
      <c r="H264" s="202">
        <v>1003.36</v>
      </c>
      <c r="I264" s="203"/>
      <c r="L264" s="199"/>
      <c r="M264" s="204"/>
      <c r="N264" s="205"/>
      <c r="O264" s="205"/>
      <c r="P264" s="205"/>
      <c r="Q264" s="205"/>
      <c r="R264" s="205"/>
      <c r="S264" s="205"/>
      <c r="T264" s="206"/>
      <c r="AT264" s="200" t="s">
        <v>167</v>
      </c>
      <c r="AU264" s="200" t="s">
        <v>93</v>
      </c>
      <c r="AV264" s="15" t="s">
        <v>165</v>
      </c>
      <c r="AW264" s="15" t="s">
        <v>38</v>
      </c>
      <c r="AX264" s="15" t="s">
        <v>91</v>
      </c>
      <c r="AY264" s="200" t="s">
        <v>159</v>
      </c>
    </row>
    <row r="265" spans="1:65" s="2" customFormat="1" ht="19.8" customHeight="1">
      <c r="A265" s="34"/>
      <c r="B265" s="168"/>
      <c r="C265" s="169" t="s">
        <v>336</v>
      </c>
      <c r="D265" s="169" t="s">
        <v>161</v>
      </c>
      <c r="E265" s="170" t="s">
        <v>741</v>
      </c>
      <c r="F265" s="171" t="s">
        <v>742</v>
      </c>
      <c r="G265" s="172" t="s">
        <v>164</v>
      </c>
      <c r="H265" s="173">
        <v>1003.36</v>
      </c>
      <c r="I265" s="174"/>
      <c r="J265" s="175">
        <f>ROUND(I265*H265,2)</f>
        <v>0</v>
      </c>
      <c r="K265" s="176"/>
      <c r="L265" s="35"/>
      <c r="M265" s="177" t="s">
        <v>1</v>
      </c>
      <c r="N265" s="178" t="s">
        <v>48</v>
      </c>
      <c r="O265" s="60"/>
      <c r="P265" s="179">
        <f>O265*H265</f>
        <v>0</v>
      </c>
      <c r="Q265" s="179">
        <v>1.0500000000000001E-2</v>
      </c>
      <c r="R265" s="179">
        <f>Q265*H265</f>
        <v>10.53528</v>
      </c>
      <c r="S265" s="179">
        <v>0</v>
      </c>
      <c r="T265" s="18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1" t="s">
        <v>165</v>
      </c>
      <c r="AT265" s="181" t="s">
        <v>161</v>
      </c>
      <c r="AU265" s="181" t="s">
        <v>93</v>
      </c>
      <c r="AY265" s="18" t="s">
        <v>159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8" t="s">
        <v>91</v>
      </c>
      <c r="BK265" s="182">
        <f>ROUND(I265*H265,2)</f>
        <v>0</v>
      </c>
      <c r="BL265" s="18" t="s">
        <v>165</v>
      </c>
      <c r="BM265" s="181" t="s">
        <v>743</v>
      </c>
    </row>
    <row r="266" spans="1:65" s="14" customFormat="1">
      <c r="B266" s="191"/>
      <c r="D266" s="184" t="s">
        <v>167</v>
      </c>
      <c r="E266" s="192" t="s">
        <v>1</v>
      </c>
      <c r="F266" s="193" t="s">
        <v>744</v>
      </c>
      <c r="H266" s="194">
        <v>1003.36</v>
      </c>
      <c r="I266" s="195"/>
      <c r="L266" s="191"/>
      <c r="M266" s="196"/>
      <c r="N266" s="197"/>
      <c r="O266" s="197"/>
      <c r="P266" s="197"/>
      <c r="Q266" s="197"/>
      <c r="R266" s="197"/>
      <c r="S266" s="197"/>
      <c r="T266" s="198"/>
      <c r="AT266" s="192" t="s">
        <v>167</v>
      </c>
      <c r="AU266" s="192" t="s">
        <v>93</v>
      </c>
      <c r="AV266" s="14" t="s">
        <v>93</v>
      </c>
      <c r="AW266" s="14" t="s">
        <v>38</v>
      </c>
      <c r="AX266" s="14" t="s">
        <v>83</v>
      </c>
      <c r="AY266" s="192" t="s">
        <v>159</v>
      </c>
    </row>
    <row r="267" spans="1:65" s="15" customFormat="1">
      <c r="B267" s="199"/>
      <c r="D267" s="184" t="s">
        <v>167</v>
      </c>
      <c r="E267" s="200" t="s">
        <v>1</v>
      </c>
      <c r="F267" s="201" t="s">
        <v>172</v>
      </c>
      <c r="H267" s="202">
        <v>1003.36</v>
      </c>
      <c r="I267" s="203"/>
      <c r="L267" s="199"/>
      <c r="M267" s="204"/>
      <c r="N267" s="205"/>
      <c r="O267" s="205"/>
      <c r="P267" s="205"/>
      <c r="Q267" s="205"/>
      <c r="R267" s="205"/>
      <c r="S267" s="205"/>
      <c r="T267" s="206"/>
      <c r="AT267" s="200" t="s">
        <v>167</v>
      </c>
      <c r="AU267" s="200" t="s">
        <v>93</v>
      </c>
      <c r="AV267" s="15" t="s">
        <v>165</v>
      </c>
      <c r="AW267" s="15" t="s">
        <v>38</v>
      </c>
      <c r="AX267" s="15" t="s">
        <v>91</v>
      </c>
      <c r="AY267" s="200" t="s">
        <v>159</v>
      </c>
    </row>
    <row r="268" spans="1:65" s="2" customFormat="1" ht="19.8" customHeight="1">
      <c r="A268" s="34"/>
      <c r="B268" s="168"/>
      <c r="C268" s="169" t="s">
        <v>458</v>
      </c>
      <c r="D268" s="169" t="s">
        <v>161</v>
      </c>
      <c r="E268" s="170" t="s">
        <v>745</v>
      </c>
      <c r="F268" s="171" t="s">
        <v>746</v>
      </c>
      <c r="G268" s="172" t="s">
        <v>164</v>
      </c>
      <c r="H268" s="173">
        <v>68.400000000000006</v>
      </c>
      <c r="I268" s="174"/>
      <c r="J268" s="175">
        <f>ROUND(I268*H268,2)</f>
        <v>0</v>
      </c>
      <c r="K268" s="176"/>
      <c r="L268" s="35"/>
      <c r="M268" s="177" t="s">
        <v>1</v>
      </c>
      <c r="N268" s="178" t="s">
        <v>48</v>
      </c>
      <c r="O268" s="60"/>
      <c r="P268" s="179">
        <f>O268*H268</f>
        <v>0</v>
      </c>
      <c r="Q268" s="179">
        <v>1.98E-3</v>
      </c>
      <c r="R268" s="179">
        <f>Q268*H268</f>
        <v>0.135432</v>
      </c>
      <c r="S268" s="179">
        <v>0</v>
      </c>
      <c r="T268" s="18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1" t="s">
        <v>165</v>
      </c>
      <c r="AT268" s="181" t="s">
        <v>161</v>
      </c>
      <c r="AU268" s="181" t="s">
        <v>93</v>
      </c>
      <c r="AY268" s="18" t="s">
        <v>159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8" t="s">
        <v>91</v>
      </c>
      <c r="BK268" s="182">
        <f>ROUND(I268*H268,2)</f>
        <v>0</v>
      </c>
      <c r="BL268" s="18" t="s">
        <v>165</v>
      </c>
      <c r="BM268" s="181" t="s">
        <v>747</v>
      </c>
    </row>
    <row r="269" spans="1:65" s="13" customFormat="1">
      <c r="B269" s="183"/>
      <c r="D269" s="184" t="s">
        <v>167</v>
      </c>
      <c r="E269" s="185" t="s">
        <v>1</v>
      </c>
      <c r="F269" s="186" t="s">
        <v>729</v>
      </c>
      <c r="H269" s="185" t="s">
        <v>1</v>
      </c>
      <c r="I269" s="187"/>
      <c r="L269" s="183"/>
      <c r="M269" s="188"/>
      <c r="N269" s="189"/>
      <c r="O269" s="189"/>
      <c r="P269" s="189"/>
      <c r="Q269" s="189"/>
      <c r="R269" s="189"/>
      <c r="S269" s="189"/>
      <c r="T269" s="190"/>
      <c r="AT269" s="185" t="s">
        <v>167</v>
      </c>
      <c r="AU269" s="185" t="s">
        <v>93</v>
      </c>
      <c r="AV269" s="13" t="s">
        <v>91</v>
      </c>
      <c r="AW269" s="13" t="s">
        <v>38</v>
      </c>
      <c r="AX269" s="13" t="s">
        <v>83</v>
      </c>
      <c r="AY269" s="185" t="s">
        <v>159</v>
      </c>
    </row>
    <row r="270" spans="1:65" s="14" customFormat="1">
      <c r="B270" s="191"/>
      <c r="D270" s="184" t="s">
        <v>167</v>
      </c>
      <c r="E270" s="192" t="s">
        <v>1</v>
      </c>
      <c r="F270" s="193" t="s">
        <v>730</v>
      </c>
      <c r="H270" s="194">
        <v>68.400000000000006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167</v>
      </c>
      <c r="AU270" s="192" t="s">
        <v>93</v>
      </c>
      <c r="AV270" s="14" t="s">
        <v>93</v>
      </c>
      <c r="AW270" s="14" t="s">
        <v>38</v>
      </c>
      <c r="AX270" s="14" t="s">
        <v>83</v>
      </c>
      <c r="AY270" s="192" t="s">
        <v>159</v>
      </c>
    </row>
    <row r="271" spans="1:65" s="15" customFormat="1">
      <c r="B271" s="199"/>
      <c r="D271" s="184" t="s">
        <v>167</v>
      </c>
      <c r="E271" s="200" t="s">
        <v>1</v>
      </c>
      <c r="F271" s="201" t="s">
        <v>172</v>
      </c>
      <c r="H271" s="202">
        <v>68.400000000000006</v>
      </c>
      <c r="I271" s="203"/>
      <c r="L271" s="199"/>
      <c r="M271" s="204"/>
      <c r="N271" s="205"/>
      <c r="O271" s="205"/>
      <c r="P271" s="205"/>
      <c r="Q271" s="205"/>
      <c r="R271" s="205"/>
      <c r="S271" s="205"/>
      <c r="T271" s="206"/>
      <c r="AT271" s="200" t="s">
        <v>167</v>
      </c>
      <c r="AU271" s="200" t="s">
        <v>93</v>
      </c>
      <c r="AV271" s="15" t="s">
        <v>165</v>
      </c>
      <c r="AW271" s="15" t="s">
        <v>38</v>
      </c>
      <c r="AX271" s="15" t="s">
        <v>91</v>
      </c>
      <c r="AY271" s="200" t="s">
        <v>159</v>
      </c>
    </row>
    <row r="272" spans="1:65" s="2" customFormat="1" ht="19.8" customHeight="1">
      <c r="A272" s="34"/>
      <c r="B272" s="168"/>
      <c r="C272" s="169" t="s">
        <v>460</v>
      </c>
      <c r="D272" s="169" t="s">
        <v>161</v>
      </c>
      <c r="E272" s="170" t="s">
        <v>748</v>
      </c>
      <c r="F272" s="171" t="s">
        <v>749</v>
      </c>
      <c r="G272" s="172" t="s">
        <v>164</v>
      </c>
      <c r="H272" s="173">
        <v>295.48</v>
      </c>
      <c r="I272" s="174"/>
      <c r="J272" s="175">
        <f>ROUND(I272*H272,2)</f>
        <v>0</v>
      </c>
      <c r="K272" s="176"/>
      <c r="L272" s="35"/>
      <c r="M272" s="177" t="s">
        <v>1</v>
      </c>
      <c r="N272" s="178" t="s">
        <v>48</v>
      </c>
      <c r="O272" s="60"/>
      <c r="P272" s="179">
        <f>O272*H272</f>
        <v>0</v>
      </c>
      <c r="Q272" s="179">
        <v>1.6E-2</v>
      </c>
      <c r="R272" s="179">
        <f>Q272*H272</f>
        <v>4.7276800000000003</v>
      </c>
      <c r="S272" s="179">
        <v>0</v>
      </c>
      <c r="T272" s="18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1" t="s">
        <v>165</v>
      </c>
      <c r="AT272" s="181" t="s">
        <v>161</v>
      </c>
      <c r="AU272" s="181" t="s">
        <v>93</v>
      </c>
      <c r="AY272" s="18" t="s">
        <v>159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18" t="s">
        <v>91</v>
      </c>
      <c r="BK272" s="182">
        <f>ROUND(I272*H272,2)</f>
        <v>0</v>
      </c>
      <c r="BL272" s="18" t="s">
        <v>165</v>
      </c>
      <c r="BM272" s="181" t="s">
        <v>750</v>
      </c>
    </row>
    <row r="273" spans="1:65" s="13" customFormat="1" ht="20.399999999999999">
      <c r="B273" s="183"/>
      <c r="D273" s="184" t="s">
        <v>167</v>
      </c>
      <c r="E273" s="185" t="s">
        <v>1</v>
      </c>
      <c r="F273" s="186" t="s">
        <v>711</v>
      </c>
      <c r="H273" s="185" t="s">
        <v>1</v>
      </c>
      <c r="I273" s="187"/>
      <c r="L273" s="183"/>
      <c r="M273" s="188"/>
      <c r="N273" s="189"/>
      <c r="O273" s="189"/>
      <c r="P273" s="189"/>
      <c r="Q273" s="189"/>
      <c r="R273" s="189"/>
      <c r="S273" s="189"/>
      <c r="T273" s="190"/>
      <c r="AT273" s="185" t="s">
        <v>167</v>
      </c>
      <c r="AU273" s="185" t="s">
        <v>93</v>
      </c>
      <c r="AV273" s="13" t="s">
        <v>91</v>
      </c>
      <c r="AW273" s="13" t="s">
        <v>38</v>
      </c>
      <c r="AX273" s="13" t="s">
        <v>83</v>
      </c>
      <c r="AY273" s="185" t="s">
        <v>159</v>
      </c>
    </row>
    <row r="274" spans="1:65" s="13" customFormat="1">
      <c r="B274" s="183"/>
      <c r="D274" s="184" t="s">
        <v>167</v>
      </c>
      <c r="E274" s="185" t="s">
        <v>1</v>
      </c>
      <c r="F274" s="186" t="s">
        <v>751</v>
      </c>
      <c r="H274" s="185" t="s">
        <v>1</v>
      </c>
      <c r="I274" s="187"/>
      <c r="L274" s="183"/>
      <c r="M274" s="188"/>
      <c r="N274" s="189"/>
      <c r="O274" s="189"/>
      <c r="P274" s="189"/>
      <c r="Q274" s="189"/>
      <c r="R274" s="189"/>
      <c r="S274" s="189"/>
      <c r="T274" s="190"/>
      <c r="AT274" s="185" t="s">
        <v>167</v>
      </c>
      <c r="AU274" s="185" t="s">
        <v>93</v>
      </c>
      <c r="AV274" s="13" t="s">
        <v>91</v>
      </c>
      <c r="AW274" s="13" t="s">
        <v>38</v>
      </c>
      <c r="AX274" s="13" t="s">
        <v>83</v>
      </c>
      <c r="AY274" s="185" t="s">
        <v>159</v>
      </c>
    </row>
    <row r="275" spans="1:65" s="13" customFormat="1">
      <c r="B275" s="183"/>
      <c r="D275" s="184" t="s">
        <v>167</v>
      </c>
      <c r="E275" s="185" t="s">
        <v>1</v>
      </c>
      <c r="F275" s="186" t="s">
        <v>712</v>
      </c>
      <c r="H275" s="185" t="s">
        <v>1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5" t="s">
        <v>167</v>
      </c>
      <c r="AU275" s="185" t="s">
        <v>93</v>
      </c>
      <c r="AV275" s="13" t="s">
        <v>91</v>
      </c>
      <c r="AW275" s="13" t="s">
        <v>38</v>
      </c>
      <c r="AX275" s="13" t="s">
        <v>83</v>
      </c>
      <c r="AY275" s="185" t="s">
        <v>159</v>
      </c>
    </row>
    <row r="276" spans="1:65" s="14" customFormat="1" ht="30.6">
      <c r="B276" s="191"/>
      <c r="D276" s="184" t="s">
        <v>167</v>
      </c>
      <c r="E276" s="192" t="s">
        <v>1</v>
      </c>
      <c r="F276" s="193" t="s">
        <v>722</v>
      </c>
      <c r="H276" s="194">
        <v>240.48</v>
      </c>
      <c r="I276" s="195"/>
      <c r="L276" s="191"/>
      <c r="M276" s="196"/>
      <c r="N276" s="197"/>
      <c r="O276" s="197"/>
      <c r="P276" s="197"/>
      <c r="Q276" s="197"/>
      <c r="R276" s="197"/>
      <c r="S276" s="197"/>
      <c r="T276" s="198"/>
      <c r="AT276" s="192" t="s">
        <v>167</v>
      </c>
      <c r="AU276" s="192" t="s">
        <v>93</v>
      </c>
      <c r="AV276" s="14" t="s">
        <v>93</v>
      </c>
      <c r="AW276" s="14" t="s">
        <v>38</v>
      </c>
      <c r="AX276" s="14" t="s">
        <v>83</v>
      </c>
      <c r="AY276" s="192" t="s">
        <v>159</v>
      </c>
    </row>
    <row r="277" spans="1:65" s="14" customFormat="1">
      <c r="B277" s="191"/>
      <c r="D277" s="184" t="s">
        <v>167</v>
      </c>
      <c r="E277" s="192" t="s">
        <v>1</v>
      </c>
      <c r="F277" s="193" t="s">
        <v>752</v>
      </c>
      <c r="H277" s="194">
        <v>55</v>
      </c>
      <c r="I277" s="195"/>
      <c r="L277" s="191"/>
      <c r="M277" s="196"/>
      <c r="N277" s="197"/>
      <c r="O277" s="197"/>
      <c r="P277" s="197"/>
      <c r="Q277" s="197"/>
      <c r="R277" s="197"/>
      <c r="S277" s="197"/>
      <c r="T277" s="198"/>
      <c r="AT277" s="192" t="s">
        <v>167</v>
      </c>
      <c r="AU277" s="192" t="s">
        <v>93</v>
      </c>
      <c r="AV277" s="14" t="s">
        <v>93</v>
      </c>
      <c r="AW277" s="14" t="s">
        <v>38</v>
      </c>
      <c r="AX277" s="14" t="s">
        <v>83</v>
      </c>
      <c r="AY277" s="192" t="s">
        <v>159</v>
      </c>
    </row>
    <row r="278" spans="1:65" s="15" customFormat="1">
      <c r="B278" s="199"/>
      <c r="D278" s="184" t="s">
        <v>167</v>
      </c>
      <c r="E278" s="200" t="s">
        <v>1</v>
      </c>
      <c r="F278" s="201" t="s">
        <v>172</v>
      </c>
      <c r="H278" s="202">
        <v>295.48</v>
      </c>
      <c r="I278" s="203"/>
      <c r="L278" s="199"/>
      <c r="M278" s="204"/>
      <c r="N278" s="205"/>
      <c r="O278" s="205"/>
      <c r="P278" s="205"/>
      <c r="Q278" s="205"/>
      <c r="R278" s="205"/>
      <c r="S278" s="205"/>
      <c r="T278" s="206"/>
      <c r="AT278" s="200" t="s">
        <v>167</v>
      </c>
      <c r="AU278" s="200" t="s">
        <v>93</v>
      </c>
      <c r="AV278" s="15" t="s">
        <v>165</v>
      </c>
      <c r="AW278" s="15" t="s">
        <v>38</v>
      </c>
      <c r="AX278" s="15" t="s">
        <v>91</v>
      </c>
      <c r="AY278" s="200" t="s">
        <v>159</v>
      </c>
    </row>
    <row r="279" spans="1:65" s="2" customFormat="1" ht="19.8" customHeight="1">
      <c r="A279" s="34"/>
      <c r="B279" s="168"/>
      <c r="C279" s="169" t="s">
        <v>463</v>
      </c>
      <c r="D279" s="169" t="s">
        <v>161</v>
      </c>
      <c r="E279" s="170" t="s">
        <v>753</v>
      </c>
      <c r="F279" s="171" t="s">
        <v>754</v>
      </c>
      <c r="G279" s="172" t="s">
        <v>164</v>
      </c>
      <c r="H279" s="173">
        <v>224</v>
      </c>
      <c r="I279" s="174"/>
      <c r="J279" s="175">
        <f>ROUND(I279*H279,2)</f>
        <v>0</v>
      </c>
      <c r="K279" s="176"/>
      <c r="L279" s="35"/>
      <c r="M279" s="177" t="s">
        <v>1</v>
      </c>
      <c r="N279" s="178" t="s">
        <v>48</v>
      </c>
      <c r="O279" s="60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1" t="s">
        <v>165</v>
      </c>
      <c r="AT279" s="181" t="s">
        <v>161</v>
      </c>
      <c r="AU279" s="181" t="s">
        <v>93</v>
      </c>
      <c r="AY279" s="18" t="s">
        <v>159</v>
      </c>
      <c r="BE279" s="182">
        <f>IF(N279="základní",J279,0)</f>
        <v>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8" t="s">
        <v>91</v>
      </c>
      <c r="BK279" s="182">
        <f>ROUND(I279*H279,2)</f>
        <v>0</v>
      </c>
      <c r="BL279" s="18" t="s">
        <v>165</v>
      </c>
      <c r="BM279" s="181" t="s">
        <v>755</v>
      </c>
    </row>
    <row r="280" spans="1:65" s="13" customFormat="1">
      <c r="B280" s="183"/>
      <c r="D280" s="184" t="s">
        <v>167</v>
      </c>
      <c r="E280" s="185" t="s">
        <v>1</v>
      </c>
      <c r="F280" s="186" t="s">
        <v>756</v>
      </c>
      <c r="H280" s="185" t="s">
        <v>1</v>
      </c>
      <c r="I280" s="187"/>
      <c r="L280" s="183"/>
      <c r="M280" s="188"/>
      <c r="N280" s="189"/>
      <c r="O280" s="189"/>
      <c r="P280" s="189"/>
      <c r="Q280" s="189"/>
      <c r="R280" s="189"/>
      <c r="S280" s="189"/>
      <c r="T280" s="190"/>
      <c r="AT280" s="185" t="s">
        <v>167</v>
      </c>
      <c r="AU280" s="185" t="s">
        <v>93</v>
      </c>
      <c r="AV280" s="13" t="s">
        <v>91</v>
      </c>
      <c r="AW280" s="13" t="s">
        <v>38</v>
      </c>
      <c r="AX280" s="13" t="s">
        <v>83</v>
      </c>
      <c r="AY280" s="185" t="s">
        <v>159</v>
      </c>
    </row>
    <row r="281" spans="1:65" s="14" customFormat="1">
      <c r="B281" s="191"/>
      <c r="D281" s="184" t="s">
        <v>167</v>
      </c>
      <c r="E281" s="192" t="s">
        <v>1</v>
      </c>
      <c r="F281" s="193" t="s">
        <v>757</v>
      </c>
      <c r="H281" s="194">
        <v>180</v>
      </c>
      <c r="I281" s="195"/>
      <c r="L281" s="191"/>
      <c r="M281" s="196"/>
      <c r="N281" s="197"/>
      <c r="O281" s="197"/>
      <c r="P281" s="197"/>
      <c r="Q281" s="197"/>
      <c r="R281" s="197"/>
      <c r="S281" s="197"/>
      <c r="T281" s="198"/>
      <c r="AT281" s="192" t="s">
        <v>167</v>
      </c>
      <c r="AU281" s="192" t="s">
        <v>93</v>
      </c>
      <c r="AV281" s="14" t="s">
        <v>93</v>
      </c>
      <c r="AW281" s="14" t="s">
        <v>38</v>
      </c>
      <c r="AX281" s="14" t="s">
        <v>83</v>
      </c>
      <c r="AY281" s="192" t="s">
        <v>159</v>
      </c>
    </row>
    <row r="282" spans="1:65" s="14" customFormat="1">
      <c r="B282" s="191"/>
      <c r="D282" s="184" t="s">
        <v>167</v>
      </c>
      <c r="E282" s="192" t="s">
        <v>1</v>
      </c>
      <c r="F282" s="193" t="s">
        <v>758</v>
      </c>
      <c r="H282" s="194">
        <v>44</v>
      </c>
      <c r="I282" s="195"/>
      <c r="L282" s="191"/>
      <c r="M282" s="196"/>
      <c r="N282" s="197"/>
      <c r="O282" s="197"/>
      <c r="P282" s="197"/>
      <c r="Q282" s="197"/>
      <c r="R282" s="197"/>
      <c r="S282" s="197"/>
      <c r="T282" s="198"/>
      <c r="AT282" s="192" t="s">
        <v>167</v>
      </c>
      <c r="AU282" s="192" t="s">
        <v>93</v>
      </c>
      <c r="AV282" s="14" t="s">
        <v>93</v>
      </c>
      <c r="AW282" s="14" t="s">
        <v>38</v>
      </c>
      <c r="AX282" s="14" t="s">
        <v>83</v>
      </c>
      <c r="AY282" s="192" t="s">
        <v>159</v>
      </c>
    </row>
    <row r="283" spans="1:65" s="15" customFormat="1">
      <c r="B283" s="199"/>
      <c r="D283" s="184" t="s">
        <v>167</v>
      </c>
      <c r="E283" s="200" t="s">
        <v>1</v>
      </c>
      <c r="F283" s="201" t="s">
        <v>172</v>
      </c>
      <c r="H283" s="202">
        <v>224</v>
      </c>
      <c r="I283" s="203"/>
      <c r="L283" s="199"/>
      <c r="M283" s="204"/>
      <c r="N283" s="205"/>
      <c r="O283" s="205"/>
      <c r="P283" s="205"/>
      <c r="Q283" s="205"/>
      <c r="R283" s="205"/>
      <c r="S283" s="205"/>
      <c r="T283" s="206"/>
      <c r="AT283" s="200" t="s">
        <v>167</v>
      </c>
      <c r="AU283" s="200" t="s">
        <v>93</v>
      </c>
      <c r="AV283" s="15" t="s">
        <v>165</v>
      </c>
      <c r="AW283" s="15" t="s">
        <v>38</v>
      </c>
      <c r="AX283" s="15" t="s">
        <v>91</v>
      </c>
      <c r="AY283" s="200" t="s">
        <v>159</v>
      </c>
    </row>
    <row r="284" spans="1:65" s="2" customFormat="1" ht="19.8" customHeight="1">
      <c r="A284" s="34"/>
      <c r="B284" s="168"/>
      <c r="C284" s="169" t="s">
        <v>468</v>
      </c>
      <c r="D284" s="169" t="s">
        <v>161</v>
      </c>
      <c r="E284" s="170" t="s">
        <v>759</v>
      </c>
      <c r="F284" s="171" t="s">
        <v>760</v>
      </c>
      <c r="G284" s="172" t="s">
        <v>164</v>
      </c>
      <c r="H284" s="173">
        <v>871.39200000000005</v>
      </c>
      <c r="I284" s="174"/>
      <c r="J284" s="175">
        <f>ROUND(I284*H284,2)</f>
        <v>0</v>
      </c>
      <c r="K284" s="176"/>
      <c r="L284" s="35"/>
      <c r="M284" s="177" t="s">
        <v>1</v>
      </c>
      <c r="N284" s="178" t="s">
        <v>48</v>
      </c>
      <c r="O284" s="60"/>
      <c r="P284" s="179">
        <f>O284*H284</f>
        <v>0</v>
      </c>
      <c r="Q284" s="179">
        <v>2.5999999999999998E-4</v>
      </c>
      <c r="R284" s="179">
        <f>Q284*H284</f>
        <v>0.22656192</v>
      </c>
      <c r="S284" s="179">
        <v>0</v>
      </c>
      <c r="T284" s="18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1" t="s">
        <v>165</v>
      </c>
      <c r="AT284" s="181" t="s">
        <v>161</v>
      </c>
      <c r="AU284" s="181" t="s">
        <v>93</v>
      </c>
      <c r="AY284" s="18" t="s">
        <v>159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91</v>
      </c>
      <c r="BK284" s="182">
        <f>ROUND(I284*H284,2)</f>
        <v>0</v>
      </c>
      <c r="BL284" s="18" t="s">
        <v>165</v>
      </c>
      <c r="BM284" s="181" t="s">
        <v>761</v>
      </c>
    </row>
    <row r="285" spans="1:65" s="13" customFormat="1" ht="20.399999999999999">
      <c r="B285" s="183"/>
      <c r="D285" s="184" t="s">
        <v>167</v>
      </c>
      <c r="E285" s="185" t="s">
        <v>1</v>
      </c>
      <c r="F285" s="186" t="s">
        <v>711</v>
      </c>
      <c r="H285" s="185" t="s">
        <v>1</v>
      </c>
      <c r="I285" s="187"/>
      <c r="L285" s="183"/>
      <c r="M285" s="188"/>
      <c r="N285" s="189"/>
      <c r="O285" s="189"/>
      <c r="P285" s="189"/>
      <c r="Q285" s="189"/>
      <c r="R285" s="189"/>
      <c r="S285" s="189"/>
      <c r="T285" s="190"/>
      <c r="AT285" s="185" t="s">
        <v>167</v>
      </c>
      <c r="AU285" s="185" t="s">
        <v>93</v>
      </c>
      <c r="AV285" s="13" t="s">
        <v>91</v>
      </c>
      <c r="AW285" s="13" t="s">
        <v>38</v>
      </c>
      <c r="AX285" s="13" t="s">
        <v>83</v>
      </c>
      <c r="AY285" s="185" t="s">
        <v>159</v>
      </c>
    </row>
    <row r="286" spans="1:65" s="13" customFormat="1">
      <c r="B286" s="183"/>
      <c r="D286" s="184" t="s">
        <v>167</v>
      </c>
      <c r="E286" s="185" t="s">
        <v>1</v>
      </c>
      <c r="F286" s="186" t="s">
        <v>712</v>
      </c>
      <c r="H286" s="185" t="s">
        <v>1</v>
      </c>
      <c r="I286" s="187"/>
      <c r="L286" s="183"/>
      <c r="M286" s="188"/>
      <c r="N286" s="189"/>
      <c r="O286" s="189"/>
      <c r="P286" s="189"/>
      <c r="Q286" s="189"/>
      <c r="R286" s="189"/>
      <c r="S286" s="189"/>
      <c r="T286" s="190"/>
      <c r="AT286" s="185" t="s">
        <v>167</v>
      </c>
      <c r="AU286" s="185" t="s">
        <v>93</v>
      </c>
      <c r="AV286" s="13" t="s">
        <v>91</v>
      </c>
      <c r="AW286" s="13" t="s">
        <v>38</v>
      </c>
      <c r="AX286" s="13" t="s">
        <v>83</v>
      </c>
      <c r="AY286" s="185" t="s">
        <v>159</v>
      </c>
    </row>
    <row r="287" spans="1:65" s="14" customFormat="1" ht="40.799999999999997">
      <c r="B287" s="191"/>
      <c r="D287" s="184" t="s">
        <v>167</v>
      </c>
      <c r="E287" s="192" t="s">
        <v>1</v>
      </c>
      <c r="F287" s="193" t="s">
        <v>762</v>
      </c>
      <c r="H287" s="194">
        <v>668.66399999999999</v>
      </c>
      <c r="I287" s="195"/>
      <c r="L287" s="191"/>
      <c r="M287" s="196"/>
      <c r="N287" s="197"/>
      <c r="O287" s="197"/>
      <c r="P287" s="197"/>
      <c r="Q287" s="197"/>
      <c r="R287" s="197"/>
      <c r="S287" s="197"/>
      <c r="T287" s="198"/>
      <c r="AT287" s="192" t="s">
        <v>167</v>
      </c>
      <c r="AU287" s="192" t="s">
        <v>93</v>
      </c>
      <c r="AV287" s="14" t="s">
        <v>93</v>
      </c>
      <c r="AW287" s="14" t="s">
        <v>38</v>
      </c>
      <c r="AX287" s="14" t="s">
        <v>83</v>
      </c>
      <c r="AY287" s="192" t="s">
        <v>159</v>
      </c>
    </row>
    <row r="288" spans="1:65" s="14" customFormat="1" ht="30.6">
      <c r="B288" s="191"/>
      <c r="D288" s="184" t="s">
        <v>167</v>
      </c>
      <c r="E288" s="192" t="s">
        <v>1</v>
      </c>
      <c r="F288" s="193" t="s">
        <v>763</v>
      </c>
      <c r="H288" s="194">
        <v>184.17599999999999</v>
      </c>
      <c r="I288" s="195"/>
      <c r="L288" s="191"/>
      <c r="M288" s="196"/>
      <c r="N288" s="197"/>
      <c r="O288" s="197"/>
      <c r="P288" s="197"/>
      <c r="Q288" s="197"/>
      <c r="R288" s="197"/>
      <c r="S288" s="197"/>
      <c r="T288" s="198"/>
      <c r="AT288" s="192" t="s">
        <v>167</v>
      </c>
      <c r="AU288" s="192" t="s">
        <v>93</v>
      </c>
      <c r="AV288" s="14" t="s">
        <v>93</v>
      </c>
      <c r="AW288" s="14" t="s">
        <v>38</v>
      </c>
      <c r="AX288" s="14" t="s">
        <v>83</v>
      </c>
      <c r="AY288" s="192" t="s">
        <v>159</v>
      </c>
    </row>
    <row r="289" spans="1:65" s="14" customFormat="1">
      <c r="B289" s="191"/>
      <c r="D289" s="184" t="s">
        <v>167</v>
      </c>
      <c r="E289" s="192" t="s">
        <v>1</v>
      </c>
      <c r="F289" s="193" t="s">
        <v>764</v>
      </c>
      <c r="H289" s="194">
        <v>18.552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167</v>
      </c>
      <c r="AU289" s="192" t="s">
        <v>93</v>
      </c>
      <c r="AV289" s="14" t="s">
        <v>93</v>
      </c>
      <c r="AW289" s="14" t="s">
        <v>38</v>
      </c>
      <c r="AX289" s="14" t="s">
        <v>83</v>
      </c>
      <c r="AY289" s="192" t="s">
        <v>159</v>
      </c>
    </row>
    <row r="290" spans="1:65" s="15" customFormat="1">
      <c r="B290" s="199"/>
      <c r="D290" s="184" t="s">
        <v>167</v>
      </c>
      <c r="E290" s="200" t="s">
        <v>1</v>
      </c>
      <c r="F290" s="201" t="s">
        <v>172</v>
      </c>
      <c r="H290" s="202">
        <v>871.39200000000005</v>
      </c>
      <c r="I290" s="203"/>
      <c r="L290" s="199"/>
      <c r="M290" s="204"/>
      <c r="N290" s="205"/>
      <c r="O290" s="205"/>
      <c r="P290" s="205"/>
      <c r="Q290" s="205"/>
      <c r="R290" s="205"/>
      <c r="S290" s="205"/>
      <c r="T290" s="206"/>
      <c r="AT290" s="200" t="s">
        <v>167</v>
      </c>
      <c r="AU290" s="200" t="s">
        <v>93</v>
      </c>
      <c r="AV290" s="15" t="s">
        <v>165</v>
      </c>
      <c r="AW290" s="15" t="s">
        <v>38</v>
      </c>
      <c r="AX290" s="15" t="s">
        <v>91</v>
      </c>
      <c r="AY290" s="200" t="s">
        <v>159</v>
      </c>
    </row>
    <row r="291" spans="1:65" s="2" customFormat="1" ht="19.8" customHeight="1">
      <c r="A291" s="34"/>
      <c r="B291" s="168"/>
      <c r="C291" s="169" t="s">
        <v>473</v>
      </c>
      <c r="D291" s="169" t="s">
        <v>161</v>
      </c>
      <c r="E291" s="170" t="s">
        <v>765</v>
      </c>
      <c r="F291" s="171" t="s">
        <v>766</v>
      </c>
      <c r="G291" s="172" t="s">
        <v>164</v>
      </c>
      <c r="H291" s="173">
        <v>222.88800000000001</v>
      </c>
      <c r="I291" s="174"/>
      <c r="J291" s="175">
        <f>ROUND(I291*H291,2)</f>
        <v>0</v>
      </c>
      <c r="K291" s="176"/>
      <c r="L291" s="35"/>
      <c r="M291" s="177" t="s">
        <v>1</v>
      </c>
      <c r="N291" s="178" t="s">
        <v>48</v>
      </c>
      <c r="O291" s="60"/>
      <c r="P291" s="179">
        <f>O291*H291</f>
        <v>0</v>
      </c>
      <c r="Q291" s="179">
        <v>6.4000000000000005E-4</v>
      </c>
      <c r="R291" s="179">
        <f>Q291*H291</f>
        <v>0.14264832000000002</v>
      </c>
      <c r="S291" s="179">
        <v>0</v>
      </c>
      <c r="T291" s="18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1" t="s">
        <v>165</v>
      </c>
      <c r="AT291" s="181" t="s">
        <v>161</v>
      </c>
      <c r="AU291" s="181" t="s">
        <v>93</v>
      </c>
      <c r="AY291" s="18" t="s">
        <v>159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8" t="s">
        <v>91</v>
      </c>
      <c r="BK291" s="182">
        <f>ROUND(I291*H291,2)</f>
        <v>0</v>
      </c>
      <c r="BL291" s="18" t="s">
        <v>165</v>
      </c>
      <c r="BM291" s="181" t="s">
        <v>767</v>
      </c>
    </row>
    <row r="292" spans="1:65" s="13" customFormat="1">
      <c r="B292" s="183"/>
      <c r="D292" s="184" t="s">
        <v>167</v>
      </c>
      <c r="E292" s="185" t="s">
        <v>1</v>
      </c>
      <c r="F292" s="186" t="s">
        <v>721</v>
      </c>
      <c r="H292" s="185" t="s">
        <v>1</v>
      </c>
      <c r="I292" s="187"/>
      <c r="L292" s="183"/>
      <c r="M292" s="188"/>
      <c r="N292" s="189"/>
      <c r="O292" s="189"/>
      <c r="P292" s="189"/>
      <c r="Q292" s="189"/>
      <c r="R292" s="189"/>
      <c r="S292" s="189"/>
      <c r="T292" s="190"/>
      <c r="AT292" s="185" t="s">
        <v>167</v>
      </c>
      <c r="AU292" s="185" t="s">
        <v>93</v>
      </c>
      <c r="AV292" s="13" t="s">
        <v>91</v>
      </c>
      <c r="AW292" s="13" t="s">
        <v>38</v>
      </c>
      <c r="AX292" s="13" t="s">
        <v>83</v>
      </c>
      <c r="AY292" s="185" t="s">
        <v>159</v>
      </c>
    </row>
    <row r="293" spans="1:65" s="13" customFormat="1" ht="20.399999999999999">
      <c r="B293" s="183"/>
      <c r="D293" s="184" t="s">
        <v>167</v>
      </c>
      <c r="E293" s="185" t="s">
        <v>1</v>
      </c>
      <c r="F293" s="186" t="s">
        <v>711</v>
      </c>
      <c r="H293" s="185" t="s">
        <v>1</v>
      </c>
      <c r="I293" s="187"/>
      <c r="L293" s="183"/>
      <c r="M293" s="188"/>
      <c r="N293" s="189"/>
      <c r="O293" s="189"/>
      <c r="P293" s="189"/>
      <c r="Q293" s="189"/>
      <c r="R293" s="189"/>
      <c r="S293" s="189"/>
      <c r="T293" s="190"/>
      <c r="AT293" s="185" t="s">
        <v>167</v>
      </c>
      <c r="AU293" s="185" t="s">
        <v>93</v>
      </c>
      <c r="AV293" s="13" t="s">
        <v>91</v>
      </c>
      <c r="AW293" s="13" t="s">
        <v>38</v>
      </c>
      <c r="AX293" s="13" t="s">
        <v>83</v>
      </c>
      <c r="AY293" s="185" t="s">
        <v>159</v>
      </c>
    </row>
    <row r="294" spans="1:65" s="13" customFormat="1">
      <c r="B294" s="183"/>
      <c r="D294" s="184" t="s">
        <v>167</v>
      </c>
      <c r="E294" s="185" t="s">
        <v>1</v>
      </c>
      <c r="F294" s="186" t="s">
        <v>712</v>
      </c>
      <c r="H294" s="185" t="s">
        <v>1</v>
      </c>
      <c r="I294" s="187"/>
      <c r="L294" s="183"/>
      <c r="M294" s="188"/>
      <c r="N294" s="189"/>
      <c r="O294" s="189"/>
      <c r="P294" s="189"/>
      <c r="Q294" s="189"/>
      <c r="R294" s="189"/>
      <c r="S294" s="189"/>
      <c r="T294" s="190"/>
      <c r="AT294" s="185" t="s">
        <v>167</v>
      </c>
      <c r="AU294" s="185" t="s">
        <v>93</v>
      </c>
      <c r="AV294" s="13" t="s">
        <v>91</v>
      </c>
      <c r="AW294" s="13" t="s">
        <v>38</v>
      </c>
      <c r="AX294" s="13" t="s">
        <v>83</v>
      </c>
      <c r="AY294" s="185" t="s">
        <v>159</v>
      </c>
    </row>
    <row r="295" spans="1:65" s="14" customFormat="1" ht="40.799999999999997">
      <c r="B295" s="191"/>
      <c r="D295" s="184" t="s">
        <v>167</v>
      </c>
      <c r="E295" s="192" t="s">
        <v>1</v>
      </c>
      <c r="F295" s="193" t="s">
        <v>768</v>
      </c>
      <c r="H295" s="194">
        <v>222.88800000000001</v>
      </c>
      <c r="I295" s="195"/>
      <c r="L295" s="191"/>
      <c r="M295" s="196"/>
      <c r="N295" s="197"/>
      <c r="O295" s="197"/>
      <c r="P295" s="197"/>
      <c r="Q295" s="197"/>
      <c r="R295" s="197"/>
      <c r="S295" s="197"/>
      <c r="T295" s="198"/>
      <c r="AT295" s="192" t="s">
        <v>167</v>
      </c>
      <c r="AU295" s="192" t="s">
        <v>93</v>
      </c>
      <c r="AV295" s="14" t="s">
        <v>93</v>
      </c>
      <c r="AW295" s="14" t="s">
        <v>38</v>
      </c>
      <c r="AX295" s="14" t="s">
        <v>83</v>
      </c>
      <c r="AY295" s="192" t="s">
        <v>159</v>
      </c>
    </row>
    <row r="296" spans="1:65" s="15" customFormat="1">
      <c r="B296" s="199"/>
      <c r="D296" s="184" t="s">
        <v>167</v>
      </c>
      <c r="E296" s="200" t="s">
        <v>1</v>
      </c>
      <c r="F296" s="201" t="s">
        <v>172</v>
      </c>
      <c r="H296" s="202">
        <v>222.88800000000001</v>
      </c>
      <c r="I296" s="203"/>
      <c r="L296" s="199"/>
      <c r="M296" s="204"/>
      <c r="N296" s="205"/>
      <c r="O296" s="205"/>
      <c r="P296" s="205"/>
      <c r="Q296" s="205"/>
      <c r="R296" s="205"/>
      <c r="S296" s="205"/>
      <c r="T296" s="206"/>
      <c r="AT296" s="200" t="s">
        <v>167</v>
      </c>
      <c r="AU296" s="200" t="s">
        <v>93</v>
      </c>
      <c r="AV296" s="15" t="s">
        <v>165</v>
      </c>
      <c r="AW296" s="15" t="s">
        <v>38</v>
      </c>
      <c r="AX296" s="15" t="s">
        <v>91</v>
      </c>
      <c r="AY296" s="200" t="s">
        <v>159</v>
      </c>
    </row>
    <row r="297" spans="1:65" s="2" customFormat="1" ht="19.8" customHeight="1">
      <c r="A297" s="34"/>
      <c r="B297" s="168"/>
      <c r="C297" s="169" t="s">
        <v>481</v>
      </c>
      <c r="D297" s="169" t="s">
        <v>161</v>
      </c>
      <c r="E297" s="170" t="s">
        <v>769</v>
      </c>
      <c r="F297" s="171" t="s">
        <v>770</v>
      </c>
      <c r="G297" s="172" t="s">
        <v>164</v>
      </c>
      <c r="H297" s="173">
        <v>202.72800000000001</v>
      </c>
      <c r="I297" s="174"/>
      <c r="J297" s="175">
        <f>ROUND(I297*H297,2)</f>
        <v>0</v>
      </c>
      <c r="K297" s="176"/>
      <c r="L297" s="35"/>
      <c r="M297" s="177" t="s">
        <v>1</v>
      </c>
      <c r="N297" s="178" t="s">
        <v>48</v>
      </c>
      <c r="O297" s="60"/>
      <c r="P297" s="179">
        <f>O297*H297</f>
        <v>0</v>
      </c>
      <c r="Q297" s="179">
        <v>2.3099999999999999E-2</v>
      </c>
      <c r="R297" s="179">
        <f>Q297*H297</f>
        <v>4.6830167999999999</v>
      </c>
      <c r="S297" s="179">
        <v>0</v>
      </c>
      <c r="T297" s="18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1" t="s">
        <v>165</v>
      </c>
      <c r="AT297" s="181" t="s">
        <v>161</v>
      </c>
      <c r="AU297" s="181" t="s">
        <v>93</v>
      </c>
      <c r="AY297" s="18" t="s">
        <v>159</v>
      </c>
      <c r="BE297" s="182">
        <f>IF(N297="základní",J297,0)</f>
        <v>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18" t="s">
        <v>91</v>
      </c>
      <c r="BK297" s="182">
        <f>ROUND(I297*H297,2)</f>
        <v>0</v>
      </c>
      <c r="BL297" s="18" t="s">
        <v>165</v>
      </c>
      <c r="BM297" s="181" t="s">
        <v>771</v>
      </c>
    </row>
    <row r="298" spans="1:65" s="13" customFormat="1">
      <c r="B298" s="183"/>
      <c r="D298" s="184" t="s">
        <v>167</v>
      </c>
      <c r="E298" s="185" t="s">
        <v>1</v>
      </c>
      <c r="F298" s="186" t="s">
        <v>729</v>
      </c>
      <c r="H298" s="185" t="s">
        <v>1</v>
      </c>
      <c r="I298" s="187"/>
      <c r="L298" s="183"/>
      <c r="M298" s="188"/>
      <c r="N298" s="189"/>
      <c r="O298" s="189"/>
      <c r="P298" s="189"/>
      <c r="Q298" s="189"/>
      <c r="R298" s="189"/>
      <c r="S298" s="189"/>
      <c r="T298" s="190"/>
      <c r="AT298" s="185" t="s">
        <v>167</v>
      </c>
      <c r="AU298" s="185" t="s">
        <v>93</v>
      </c>
      <c r="AV298" s="13" t="s">
        <v>91</v>
      </c>
      <c r="AW298" s="13" t="s">
        <v>38</v>
      </c>
      <c r="AX298" s="13" t="s">
        <v>83</v>
      </c>
      <c r="AY298" s="185" t="s">
        <v>159</v>
      </c>
    </row>
    <row r="299" spans="1:65" s="14" customFormat="1" ht="30.6">
      <c r="B299" s="191"/>
      <c r="D299" s="184" t="s">
        <v>167</v>
      </c>
      <c r="E299" s="192" t="s">
        <v>1</v>
      </c>
      <c r="F299" s="193" t="s">
        <v>763</v>
      </c>
      <c r="H299" s="194">
        <v>184.17599999999999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167</v>
      </c>
      <c r="AU299" s="192" t="s">
        <v>93</v>
      </c>
      <c r="AV299" s="14" t="s">
        <v>93</v>
      </c>
      <c r="AW299" s="14" t="s">
        <v>38</v>
      </c>
      <c r="AX299" s="14" t="s">
        <v>83</v>
      </c>
      <c r="AY299" s="192" t="s">
        <v>159</v>
      </c>
    </row>
    <row r="300" spans="1:65" s="14" customFormat="1">
      <c r="B300" s="191"/>
      <c r="D300" s="184" t="s">
        <v>167</v>
      </c>
      <c r="E300" s="192" t="s">
        <v>1</v>
      </c>
      <c r="F300" s="193" t="s">
        <v>764</v>
      </c>
      <c r="H300" s="194">
        <v>18.552</v>
      </c>
      <c r="I300" s="195"/>
      <c r="L300" s="191"/>
      <c r="M300" s="196"/>
      <c r="N300" s="197"/>
      <c r="O300" s="197"/>
      <c r="P300" s="197"/>
      <c r="Q300" s="197"/>
      <c r="R300" s="197"/>
      <c r="S300" s="197"/>
      <c r="T300" s="198"/>
      <c r="AT300" s="192" t="s">
        <v>167</v>
      </c>
      <c r="AU300" s="192" t="s">
        <v>93</v>
      </c>
      <c r="AV300" s="14" t="s">
        <v>93</v>
      </c>
      <c r="AW300" s="14" t="s">
        <v>38</v>
      </c>
      <c r="AX300" s="14" t="s">
        <v>83</v>
      </c>
      <c r="AY300" s="192" t="s">
        <v>159</v>
      </c>
    </row>
    <row r="301" spans="1:65" s="15" customFormat="1">
      <c r="B301" s="199"/>
      <c r="D301" s="184" t="s">
        <v>167</v>
      </c>
      <c r="E301" s="200" t="s">
        <v>1</v>
      </c>
      <c r="F301" s="201" t="s">
        <v>172</v>
      </c>
      <c r="H301" s="202">
        <v>202.72800000000001</v>
      </c>
      <c r="I301" s="203"/>
      <c r="L301" s="199"/>
      <c r="M301" s="204"/>
      <c r="N301" s="205"/>
      <c r="O301" s="205"/>
      <c r="P301" s="205"/>
      <c r="Q301" s="205"/>
      <c r="R301" s="205"/>
      <c r="S301" s="205"/>
      <c r="T301" s="206"/>
      <c r="AT301" s="200" t="s">
        <v>167</v>
      </c>
      <c r="AU301" s="200" t="s">
        <v>93</v>
      </c>
      <c r="AV301" s="15" t="s">
        <v>165</v>
      </c>
      <c r="AW301" s="15" t="s">
        <v>38</v>
      </c>
      <c r="AX301" s="15" t="s">
        <v>91</v>
      </c>
      <c r="AY301" s="200" t="s">
        <v>159</v>
      </c>
    </row>
    <row r="302" spans="1:65" s="2" customFormat="1" ht="19.8" customHeight="1">
      <c r="A302" s="34"/>
      <c r="B302" s="168"/>
      <c r="C302" s="169" t="s">
        <v>486</v>
      </c>
      <c r="D302" s="169" t="s">
        <v>161</v>
      </c>
      <c r="E302" s="170" t="s">
        <v>772</v>
      </c>
      <c r="F302" s="171" t="s">
        <v>773</v>
      </c>
      <c r="G302" s="172" t="s">
        <v>164</v>
      </c>
      <c r="H302" s="173">
        <v>202.72800000000001</v>
      </c>
      <c r="I302" s="174"/>
      <c r="J302" s="175">
        <f>ROUND(I302*H302,2)</f>
        <v>0</v>
      </c>
      <c r="K302" s="176"/>
      <c r="L302" s="35"/>
      <c r="M302" s="177" t="s">
        <v>1</v>
      </c>
      <c r="N302" s="178" t="s">
        <v>48</v>
      </c>
      <c r="O302" s="60"/>
      <c r="P302" s="179">
        <f>O302*H302</f>
        <v>0</v>
      </c>
      <c r="Q302" s="179">
        <v>7.9000000000000008E-3</v>
      </c>
      <c r="R302" s="179">
        <f>Q302*H302</f>
        <v>1.6015512000000003</v>
      </c>
      <c r="S302" s="179">
        <v>0</v>
      </c>
      <c r="T302" s="18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1" t="s">
        <v>165</v>
      </c>
      <c r="AT302" s="181" t="s">
        <v>161</v>
      </c>
      <c r="AU302" s="181" t="s">
        <v>93</v>
      </c>
      <c r="AY302" s="18" t="s">
        <v>159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8" t="s">
        <v>91</v>
      </c>
      <c r="BK302" s="182">
        <f>ROUND(I302*H302,2)</f>
        <v>0</v>
      </c>
      <c r="BL302" s="18" t="s">
        <v>165</v>
      </c>
      <c r="BM302" s="181" t="s">
        <v>774</v>
      </c>
    </row>
    <row r="303" spans="1:65" s="14" customFormat="1">
      <c r="B303" s="191"/>
      <c r="D303" s="184" t="s">
        <v>167</v>
      </c>
      <c r="E303" s="192" t="s">
        <v>1</v>
      </c>
      <c r="F303" s="193" t="s">
        <v>775</v>
      </c>
      <c r="H303" s="194">
        <v>202.72800000000001</v>
      </c>
      <c r="I303" s="195"/>
      <c r="L303" s="191"/>
      <c r="M303" s="196"/>
      <c r="N303" s="197"/>
      <c r="O303" s="197"/>
      <c r="P303" s="197"/>
      <c r="Q303" s="197"/>
      <c r="R303" s="197"/>
      <c r="S303" s="197"/>
      <c r="T303" s="198"/>
      <c r="AT303" s="192" t="s">
        <v>167</v>
      </c>
      <c r="AU303" s="192" t="s">
        <v>93</v>
      </c>
      <c r="AV303" s="14" t="s">
        <v>93</v>
      </c>
      <c r="AW303" s="14" t="s">
        <v>38</v>
      </c>
      <c r="AX303" s="14" t="s">
        <v>83</v>
      </c>
      <c r="AY303" s="192" t="s">
        <v>159</v>
      </c>
    </row>
    <row r="304" spans="1:65" s="15" customFormat="1">
      <c r="B304" s="199"/>
      <c r="D304" s="184" t="s">
        <v>167</v>
      </c>
      <c r="E304" s="200" t="s">
        <v>1</v>
      </c>
      <c r="F304" s="201" t="s">
        <v>172</v>
      </c>
      <c r="H304" s="202">
        <v>202.72800000000001</v>
      </c>
      <c r="I304" s="203"/>
      <c r="L304" s="199"/>
      <c r="M304" s="204"/>
      <c r="N304" s="205"/>
      <c r="O304" s="205"/>
      <c r="P304" s="205"/>
      <c r="Q304" s="205"/>
      <c r="R304" s="205"/>
      <c r="S304" s="205"/>
      <c r="T304" s="206"/>
      <c r="AT304" s="200" t="s">
        <v>167</v>
      </c>
      <c r="AU304" s="200" t="s">
        <v>93</v>
      </c>
      <c r="AV304" s="15" t="s">
        <v>165</v>
      </c>
      <c r="AW304" s="15" t="s">
        <v>38</v>
      </c>
      <c r="AX304" s="15" t="s">
        <v>91</v>
      </c>
      <c r="AY304" s="200" t="s">
        <v>159</v>
      </c>
    </row>
    <row r="305" spans="1:65" s="2" customFormat="1" ht="19.8" customHeight="1">
      <c r="A305" s="34"/>
      <c r="B305" s="168"/>
      <c r="C305" s="169" t="s">
        <v>491</v>
      </c>
      <c r="D305" s="169" t="s">
        <v>161</v>
      </c>
      <c r="E305" s="170" t="s">
        <v>776</v>
      </c>
      <c r="F305" s="171" t="s">
        <v>777</v>
      </c>
      <c r="G305" s="172" t="s">
        <v>164</v>
      </c>
      <c r="H305" s="173">
        <v>202.72800000000001</v>
      </c>
      <c r="I305" s="174"/>
      <c r="J305" s="175">
        <f>ROUND(I305*H305,2)</f>
        <v>0</v>
      </c>
      <c r="K305" s="176"/>
      <c r="L305" s="35"/>
      <c r="M305" s="177" t="s">
        <v>1</v>
      </c>
      <c r="N305" s="178" t="s">
        <v>48</v>
      </c>
      <c r="O305" s="60"/>
      <c r="P305" s="179">
        <f>O305*H305</f>
        <v>0</v>
      </c>
      <c r="Q305" s="179">
        <v>1.98E-3</v>
      </c>
      <c r="R305" s="179">
        <f>Q305*H305</f>
        <v>0.40140144</v>
      </c>
      <c r="S305" s="179">
        <v>0</v>
      </c>
      <c r="T305" s="18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1" t="s">
        <v>165</v>
      </c>
      <c r="AT305" s="181" t="s">
        <v>161</v>
      </c>
      <c r="AU305" s="181" t="s">
        <v>93</v>
      </c>
      <c r="AY305" s="18" t="s">
        <v>159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18" t="s">
        <v>91</v>
      </c>
      <c r="BK305" s="182">
        <f>ROUND(I305*H305,2)</f>
        <v>0</v>
      </c>
      <c r="BL305" s="18" t="s">
        <v>165</v>
      </c>
      <c r="BM305" s="181" t="s">
        <v>778</v>
      </c>
    </row>
    <row r="306" spans="1:65" s="13" customFormat="1">
      <c r="B306" s="183"/>
      <c r="D306" s="184" t="s">
        <v>167</v>
      </c>
      <c r="E306" s="185" t="s">
        <v>1</v>
      </c>
      <c r="F306" s="186" t="s">
        <v>729</v>
      </c>
      <c r="H306" s="185" t="s">
        <v>1</v>
      </c>
      <c r="I306" s="187"/>
      <c r="L306" s="183"/>
      <c r="M306" s="188"/>
      <c r="N306" s="189"/>
      <c r="O306" s="189"/>
      <c r="P306" s="189"/>
      <c r="Q306" s="189"/>
      <c r="R306" s="189"/>
      <c r="S306" s="189"/>
      <c r="T306" s="190"/>
      <c r="AT306" s="185" t="s">
        <v>167</v>
      </c>
      <c r="AU306" s="185" t="s">
        <v>93</v>
      </c>
      <c r="AV306" s="13" t="s">
        <v>91</v>
      </c>
      <c r="AW306" s="13" t="s">
        <v>38</v>
      </c>
      <c r="AX306" s="13" t="s">
        <v>83</v>
      </c>
      <c r="AY306" s="185" t="s">
        <v>159</v>
      </c>
    </row>
    <row r="307" spans="1:65" s="14" customFormat="1" ht="30.6">
      <c r="B307" s="191"/>
      <c r="D307" s="184" t="s">
        <v>167</v>
      </c>
      <c r="E307" s="192" t="s">
        <v>1</v>
      </c>
      <c r="F307" s="193" t="s">
        <v>763</v>
      </c>
      <c r="H307" s="194">
        <v>184.17599999999999</v>
      </c>
      <c r="I307" s="195"/>
      <c r="L307" s="191"/>
      <c r="M307" s="196"/>
      <c r="N307" s="197"/>
      <c r="O307" s="197"/>
      <c r="P307" s="197"/>
      <c r="Q307" s="197"/>
      <c r="R307" s="197"/>
      <c r="S307" s="197"/>
      <c r="T307" s="198"/>
      <c r="AT307" s="192" t="s">
        <v>167</v>
      </c>
      <c r="AU307" s="192" t="s">
        <v>93</v>
      </c>
      <c r="AV307" s="14" t="s">
        <v>93</v>
      </c>
      <c r="AW307" s="14" t="s">
        <v>38</v>
      </c>
      <c r="AX307" s="14" t="s">
        <v>83</v>
      </c>
      <c r="AY307" s="192" t="s">
        <v>159</v>
      </c>
    </row>
    <row r="308" spans="1:65" s="14" customFormat="1">
      <c r="B308" s="191"/>
      <c r="D308" s="184" t="s">
        <v>167</v>
      </c>
      <c r="E308" s="192" t="s">
        <v>1</v>
      </c>
      <c r="F308" s="193" t="s">
        <v>764</v>
      </c>
      <c r="H308" s="194">
        <v>18.552</v>
      </c>
      <c r="I308" s="195"/>
      <c r="L308" s="191"/>
      <c r="M308" s="196"/>
      <c r="N308" s="197"/>
      <c r="O308" s="197"/>
      <c r="P308" s="197"/>
      <c r="Q308" s="197"/>
      <c r="R308" s="197"/>
      <c r="S308" s="197"/>
      <c r="T308" s="198"/>
      <c r="AT308" s="192" t="s">
        <v>167</v>
      </c>
      <c r="AU308" s="192" t="s">
        <v>93</v>
      </c>
      <c r="AV308" s="14" t="s">
        <v>93</v>
      </c>
      <c r="AW308" s="14" t="s">
        <v>38</v>
      </c>
      <c r="AX308" s="14" t="s">
        <v>83</v>
      </c>
      <c r="AY308" s="192" t="s">
        <v>159</v>
      </c>
    </row>
    <row r="309" spans="1:65" s="15" customFormat="1">
      <c r="B309" s="199"/>
      <c r="D309" s="184" t="s">
        <v>167</v>
      </c>
      <c r="E309" s="200" t="s">
        <v>1</v>
      </c>
      <c r="F309" s="201" t="s">
        <v>172</v>
      </c>
      <c r="H309" s="202">
        <v>202.72800000000001</v>
      </c>
      <c r="I309" s="203"/>
      <c r="L309" s="199"/>
      <c r="M309" s="204"/>
      <c r="N309" s="205"/>
      <c r="O309" s="205"/>
      <c r="P309" s="205"/>
      <c r="Q309" s="205"/>
      <c r="R309" s="205"/>
      <c r="S309" s="205"/>
      <c r="T309" s="206"/>
      <c r="AT309" s="200" t="s">
        <v>167</v>
      </c>
      <c r="AU309" s="200" t="s">
        <v>93</v>
      </c>
      <c r="AV309" s="15" t="s">
        <v>165</v>
      </c>
      <c r="AW309" s="15" t="s">
        <v>38</v>
      </c>
      <c r="AX309" s="15" t="s">
        <v>91</v>
      </c>
      <c r="AY309" s="200" t="s">
        <v>159</v>
      </c>
    </row>
    <row r="310" spans="1:65" s="2" customFormat="1" ht="19.8" customHeight="1">
      <c r="A310" s="34"/>
      <c r="B310" s="168"/>
      <c r="C310" s="169" t="s">
        <v>498</v>
      </c>
      <c r="D310" s="169" t="s">
        <v>161</v>
      </c>
      <c r="E310" s="170" t="s">
        <v>779</v>
      </c>
      <c r="F310" s="171" t="s">
        <v>780</v>
      </c>
      <c r="G310" s="172" t="s">
        <v>164</v>
      </c>
      <c r="H310" s="173">
        <v>445.77600000000001</v>
      </c>
      <c r="I310" s="174"/>
      <c r="J310" s="175">
        <f>ROUND(I310*H310,2)</f>
        <v>0</v>
      </c>
      <c r="K310" s="176"/>
      <c r="L310" s="35"/>
      <c r="M310" s="177" t="s">
        <v>1</v>
      </c>
      <c r="N310" s="178" t="s">
        <v>48</v>
      </c>
      <c r="O310" s="60"/>
      <c r="P310" s="179">
        <f>O310*H310</f>
        <v>0</v>
      </c>
      <c r="Q310" s="179">
        <v>3.15E-2</v>
      </c>
      <c r="R310" s="179">
        <f>Q310*H310</f>
        <v>14.041944000000001</v>
      </c>
      <c r="S310" s="179">
        <v>0</v>
      </c>
      <c r="T310" s="18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1" t="s">
        <v>165</v>
      </c>
      <c r="AT310" s="181" t="s">
        <v>161</v>
      </c>
      <c r="AU310" s="181" t="s">
        <v>93</v>
      </c>
      <c r="AY310" s="18" t="s">
        <v>159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8" t="s">
        <v>91</v>
      </c>
      <c r="BK310" s="182">
        <f>ROUND(I310*H310,2)</f>
        <v>0</v>
      </c>
      <c r="BL310" s="18" t="s">
        <v>165</v>
      </c>
      <c r="BM310" s="181" t="s">
        <v>781</v>
      </c>
    </row>
    <row r="311" spans="1:65" s="13" customFormat="1" ht="20.399999999999999">
      <c r="B311" s="183"/>
      <c r="D311" s="184" t="s">
        <v>167</v>
      </c>
      <c r="E311" s="185" t="s">
        <v>1</v>
      </c>
      <c r="F311" s="186" t="s">
        <v>711</v>
      </c>
      <c r="H311" s="185" t="s">
        <v>1</v>
      </c>
      <c r="I311" s="187"/>
      <c r="L311" s="183"/>
      <c r="M311" s="188"/>
      <c r="N311" s="189"/>
      <c r="O311" s="189"/>
      <c r="P311" s="189"/>
      <c r="Q311" s="189"/>
      <c r="R311" s="189"/>
      <c r="S311" s="189"/>
      <c r="T311" s="190"/>
      <c r="AT311" s="185" t="s">
        <v>167</v>
      </c>
      <c r="AU311" s="185" t="s">
        <v>93</v>
      </c>
      <c r="AV311" s="13" t="s">
        <v>91</v>
      </c>
      <c r="AW311" s="13" t="s">
        <v>38</v>
      </c>
      <c r="AX311" s="13" t="s">
        <v>83</v>
      </c>
      <c r="AY311" s="185" t="s">
        <v>159</v>
      </c>
    </row>
    <row r="312" spans="1:65" s="13" customFormat="1">
      <c r="B312" s="183"/>
      <c r="D312" s="184" t="s">
        <v>167</v>
      </c>
      <c r="E312" s="185" t="s">
        <v>1</v>
      </c>
      <c r="F312" s="186" t="s">
        <v>712</v>
      </c>
      <c r="H312" s="185" t="s">
        <v>1</v>
      </c>
      <c r="I312" s="187"/>
      <c r="L312" s="183"/>
      <c r="M312" s="188"/>
      <c r="N312" s="189"/>
      <c r="O312" s="189"/>
      <c r="P312" s="189"/>
      <c r="Q312" s="189"/>
      <c r="R312" s="189"/>
      <c r="S312" s="189"/>
      <c r="T312" s="190"/>
      <c r="AT312" s="185" t="s">
        <v>167</v>
      </c>
      <c r="AU312" s="185" t="s">
        <v>93</v>
      </c>
      <c r="AV312" s="13" t="s">
        <v>91</v>
      </c>
      <c r="AW312" s="13" t="s">
        <v>38</v>
      </c>
      <c r="AX312" s="13" t="s">
        <v>83</v>
      </c>
      <c r="AY312" s="185" t="s">
        <v>159</v>
      </c>
    </row>
    <row r="313" spans="1:65" s="14" customFormat="1" ht="40.799999999999997">
      <c r="B313" s="191"/>
      <c r="D313" s="184" t="s">
        <v>167</v>
      </c>
      <c r="E313" s="192" t="s">
        <v>1</v>
      </c>
      <c r="F313" s="193" t="s">
        <v>782</v>
      </c>
      <c r="H313" s="194">
        <v>445.77600000000001</v>
      </c>
      <c r="I313" s="195"/>
      <c r="L313" s="191"/>
      <c r="M313" s="196"/>
      <c r="N313" s="197"/>
      <c r="O313" s="197"/>
      <c r="P313" s="197"/>
      <c r="Q313" s="197"/>
      <c r="R313" s="197"/>
      <c r="S313" s="197"/>
      <c r="T313" s="198"/>
      <c r="AT313" s="192" t="s">
        <v>167</v>
      </c>
      <c r="AU313" s="192" t="s">
        <v>93</v>
      </c>
      <c r="AV313" s="14" t="s">
        <v>93</v>
      </c>
      <c r="AW313" s="14" t="s">
        <v>38</v>
      </c>
      <c r="AX313" s="14" t="s">
        <v>83</v>
      </c>
      <c r="AY313" s="192" t="s">
        <v>159</v>
      </c>
    </row>
    <row r="314" spans="1:65" s="15" customFormat="1">
      <c r="B314" s="199"/>
      <c r="D314" s="184" t="s">
        <v>167</v>
      </c>
      <c r="E314" s="200" t="s">
        <v>1</v>
      </c>
      <c r="F314" s="201" t="s">
        <v>172</v>
      </c>
      <c r="H314" s="202">
        <v>445.77600000000001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167</v>
      </c>
      <c r="AU314" s="200" t="s">
        <v>93</v>
      </c>
      <c r="AV314" s="15" t="s">
        <v>165</v>
      </c>
      <c r="AW314" s="15" t="s">
        <v>38</v>
      </c>
      <c r="AX314" s="15" t="s">
        <v>91</v>
      </c>
      <c r="AY314" s="200" t="s">
        <v>159</v>
      </c>
    </row>
    <row r="315" spans="1:65" s="2" customFormat="1" ht="30" customHeight="1">
      <c r="A315" s="34"/>
      <c r="B315" s="168"/>
      <c r="C315" s="169" t="s">
        <v>502</v>
      </c>
      <c r="D315" s="169" t="s">
        <v>161</v>
      </c>
      <c r="E315" s="170" t="s">
        <v>783</v>
      </c>
      <c r="F315" s="171" t="s">
        <v>784</v>
      </c>
      <c r="G315" s="172" t="s">
        <v>164</v>
      </c>
      <c r="H315" s="173">
        <v>254.77600000000001</v>
      </c>
      <c r="I315" s="174"/>
      <c r="J315" s="175">
        <f>ROUND(I315*H315,2)</f>
        <v>0</v>
      </c>
      <c r="K315" s="176"/>
      <c r="L315" s="35"/>
      <c r="M315" s="177" t="s">
        <v>1</v>
      </c>
      <c r="N315" s="178" t="s">
        <v>48</v>
      </c>
      <c r="O315" s="60"/>
      <c r="P315" s="179">
        <f>O315*H315</f>
        <v>0</v>
      </c>
      <c r="Q315" s="179">
        <v>0.01</v>
      </c>
      <c r="R315" s="179">
        <f>Q315*H315</f>
        <v>2.5477600000000002</v>
      </c>
      <c r="S315" s="179">
        <v>0</v>
      </c>
      <c r="T315" s="18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1" t="s">
        <v>165</v>
      </c>
      <c r="AT315" s="181" t="s">
        <v>161</v>
      </c>
      <c r="AU315" s="181" t="s">
        <v>93</v>
      </c>
      <c r="AY315" s="18" t="s">
        <v>159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91</v>
      </c>
      <c r="BK315" s="182">
        <f>ROUND(I315*H315,2)</f>
        <v>0</v>
      </c>
      <c r="BL315" s="18" t="s">
        <v>165</v>
      </c>
      <c r="BM315" s="181" t="s">
        <v>785</v>
      </c>
    </row>
    <row r="316" spans="1:65" s="13" customFormat="1">
      <c r="B316" s="183"/>
      <c r="D316" s="184" t="s">
        <v>167</v>
      </c>
      <c r="E316" s="185" t="s">
        <v>1</v>
      </c>
      <c r="F316" s="186" t="s">
        <v>756</v>
      </c>
      <c r="H316" s="185" t="s">
        <v>1</v>
      </c>
      <c r="I316" s="187"/>
      <c r="L316" s="183"/>
      <c r="M316" s="188"/>
      <c r="N316" s="189"/>
      <c r="O316" s="189"/>
      <c r="P316" s="189"/>
      <c r="Q316" s="189"/>
      <c r="R316" s="189"/>
      <c r="S316" s="189"/>
      <c r="T316" s="190"/>
      <c r="AT316" s="185" t="s">
        <v>167</v>
      </c>
      <c r="AU316" s="185" t="s">
        <v>93</v>
      </c>
      <c r="AV316" s="13" t="s">
        <v>91</v>
      </c>
      <c r="AW316" s="13" t="s">
        <v>38</v>
      </c>
      <c r="AX316" s="13" t="s">
        <v>83</v>
      </c>
      <c r="AY316" s="185" t="s">
        <v>159</v>
      </c>
    </row>
    <row r="317" spans="1:65" s="14" customFormat="1">
      <c r="B317" s="191"/>
      <c r="D317" s="184" t="s">
        <v>167</v>
      </c>
      <c r="E317" s="192" t="s">
        <v>1</v>
      </c>
      <c r="F317" s="193" t="s">
        <v>786</v>
      </c>
      <c r="H317" s="194">
        <v>254.77600000000001</v>
      </c>
      <c r="I317" s="195"/>
      <c r="L317" s="191"/>
      <c r="M317" s="196"/>
      <c r="N317" s="197"/>
      <c r="O317" s="197"/>
      <c r="P317" s="197"/>
      <c r="Q317" s="197"/>
      <c r="R317" s="197"/>
      <c r="S317" s="197"/>
      <c r="T317" s="198"/>
      <c r="AT317" s="192" t="s">
        <v>167</v>
      </c>
      <c r="AU317" s="192" t="s">
        <v>93</v>
      </c>
      <c r="AV317" s="14" t="s">
        <v>93</v>
      </c>
      <c r="AW317" s="14" t="s">
        <v>38</v>
      </c>
      <c r="AX317" s="14" t="s">
        <v>83</v>
      </c>
      <c r="AY317" s="192" t="s">
        <v>159</v>
      </c>
    </row>
    <row r="318" spans="1:65" s="15" customFormat="1">
      <c r="B318" s="199"/>
      <c r="D318" s="184" t="s">
        <v>167</v>
      </c>
      <c r="E318" s="200" t="s">
        <v>1</v>
      </c>
      <c r="F318" s="201" t="s">
        <v>172</v>
      </c>
      <c r="H318" s="202">
        <v>254.77600000000001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167</v>
      </c>
      <c r="AU318" s="200" t="s">
        <v>93</v>
      </c>
      <c r="AV318" s="15" t="s">
        <v>165</v>
      </c>
      <c r="AW318" s="15" t="s">
        <v>38</v>
      </c>
      <c r="AX318" s="15" t="s">
        <v>91</v>
      </c>
      <c r="AY318" s="200" t="s">
        <v>159</v>
      </c>
    </row>
    <row r="319" spans="1:65" s="2" customFormat="1" ht="19.8" customHeight="1">
      <c r="A319" s="34"/>
      <c r="B319" s="168"/>
      <c r="C319" s="169" t="s">
        <v>506</v>
      </c>
      <c r="D319" s="169" t="s">
        <v>161</v>
      </c>
      <c r="E319" s="170" t="s">
        <v>787</v>
      </c>
      <c r="F319" s="171" t="s">
        <v>788</v>
      </c>
      <c r="G319" s="172" t="s">
        <v>164</v>
      </c>
      <c r="H319" s="173">
        <v>180</v>
      </c>
      <c r="I319" s="174"/>
      <c r="J319" s="175">
        <f>ROUND(I319*H319,2)</f>
        <v>0</v>
      </c>
      <c r="K319" s="176"/>
      <c r="L319" s="35"/>
      <c r="M319" s="177" t="s">
        <v>1</v>
      </c>
      <c r="N319" s="178" t="s">
        <v>48</v>
      </c>
      <c r="O319" s="60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1" t="s">
        <v>165</v>
      </c>
      <c r="AT319" s="181" t="s">
        <v>161</v>
      </c>
      <c r="AU319" s="181" t="s">
        <v>93</v>
      </c>
      <c r="AY319" s="18" t="s">
        <v>159</v>
      </c>
      <c r="BE319" s="182">
        <f>IF(N319="základní",J319,0)</f>
        <v>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8" t="s">
        <v>91</v>
      </c>
      <c r="BK319" s="182">
        <f>ROUND(I319*H319,2)</f>
        <v>0</v>
      </c>
      <c r="BL319" s="18" t="s">
        <v>165</v>
      </c>
      <c r="BM319" s="181" t="s">
        <v>789</v>
      </c>
    </row>
    <row r="320" spans="1:65" s="13" customFormat="1">
      <c r="B320" s="183"/>
      <c r="D320" s="184" t="s">
        <v>167</v>
      </c>
      <c r="E320" s="185" t="s">
        <v>1</v>
      </c>
      <c r="F320" s="186" t="s">
        <v>756</v>
      </c>
      <c r="H320" s="185" t="s">
        <v>1</v>
      </c>
      <c r="I320" s="187"/>
      <c r="L320" s="183"/>
      <c r="M320" s="188"/>
      <c r="N320" s="189"/>
      <c r="O320" s="189"/>
      <c r="P320" s="189"/>
      <c r="Q320" s="189"/>
      <c r="R320" s="189"/>
      <c r="S320" s="189"/>
      <c r="T320" s="190"/>
      <c r="AT320" s="185" t="s">
        <v>167</v>
      </c>
      <c r="AU320" s="185" t="s">
        <v>93</v>
      </c>
      <c r="AV320" s="13" t="s">
        <v>91</v>
      </c>
      <c r="AW320" s="13" t="s">
        <v>38</v>
      </c>
      <c r="AX320" s="13" t="s">
        <v>83</v>
      </c>
      <c r="AY320" s="185" t="s">
        <v>159</v>
      </c>
    </row>
    <row r="321" spans="1:65" s="14" customFormat="1">
      <c r="B321" s="191"/>
      <c r="D321" s="184" t="s">
        <v>167</v>
      </c>
      <c r="E321" s="192" t="s">
        <v>1</v>
      </c>
      <c r="F321" s="193" t="s">
        <v>757</v>
      </c>
      <c r="H321" s="194">
        <v>180</v>
      </c>
      <c r="I321" s="195"/>
      <c r="L321" s="191"/>
      <c r="M321" s="196"/>
      <c r="N321" s="197"/>
      <c r="O321" s="197"/>
      <c r="P321" s="197"/>
      <c r="Q321" s="197"/>
      <c r="R321" s="197"/>
      <c r="S321" s="197"/>
      <c r="T321" s="198"/>
      <c r="AT321" s="192" t="s">
        <v>167</v>
      </c>
      <c r="AU321" s="192" t="s">
        <v>93</v>
      </c>
      <c r="AV321" s="14" t="s">
        <v>93</v>
      </c>
      <c r="AW321" s="14" t="s">
        <v>38</v>
      </c>
      <c r="AX321" s="14" t="s">
        <v>83</v>
      </c>
      <c r="AY321" s="192" t="s">
        <v>159</v>
      </c>
    </row>
    <row r="322" spans="1:65" s="15" customFormat="1">
      <c r="B322" s="199"/>
      <c r="D322" s="184" t="s">
        <v>167</v>
      </c>
      <c r="E322" s="200" t="s">
        <v>1</v>
      </c>
      <c r="F322" s="201" t="s">
        <v>172</v>
      </c>
      <c r="H322" s="202">
        <v>180</v>
      </c>
      <c r="I322" s="203"/>
      <c r="L322" s="199"/>
      <c r="M322" s="204"/>
      <c r="N322" s="205"/>
      <c r="O322" s="205"/>
      <c r="P322" s="205"/>
      <c r="Q322" s="205"/>
      <c r="R322" s="205"/>
      <c r="S322" s="205"/>
      <c r="T322" s="206"/>
      <c r="AT322" s="200" t="s">
        <v>167</v>
      </c>
      <c r="AU322" s="200" t="s">
        <v>93</v>
      </c>
      <c r="AV322" s="15" t="s">
        <v>165</v>
      </c>
      <c r="AW322" s="15" t="s">
        <v>38</v>
      </c>
      <c r="AX322" s="15" t="s">
        <v>91</v>
      </c>
      <c r="AY322" s="200" t="s">
        <v>159</v>
      </c>
    </row>
    <row r="323" spans="1:65" s="2" customFormat="1" ht="19.8" customHeight="1">
      <c r="A323" s="34"/>
      <c r="B323" s="168"/>
      <c r="C323" s="169" t="s">
        <v>511</v>
      </c>
      <c r="D323" s="169" t="s">
        <v>161</v>
      </c>
      <c r="E323" s="170" t="s">
        <v>790</v>
      </c>
      <c r="F323" s="171" t="s">
        <v>791</v>
      </c>
      <c r="G323" s="172" t="s">
        <v>182</v>
      </c>
      <c r="H323" s="173">
        <v>23.140999999999998</v>
      </c>
      <c r="I323" s="174"/>
      <c r="J323" s="175">
        <f>ROUND(I323*H323,2)</f>
        <v>0</v>
      </c>
      <c r="K323" s="176"/>
      <c r="L323" s="35"/>
      <c r="M323" s="177" t="s">
        <v>1</v>
      </c>
      <c r="N323" s="178" t="s">
        <v>48</v>
      </c>
      <c r="O323" s="60"/>
      <c r="P323" s="179">
        <f>O323*H323</f>
        <v>0</v>
      </c>
      <c r="Q323" s="179">
        <v>2.45329</v>
      </c>
      <c r="R323" s="179">
        <f>Q323*H323</f>
        <v>56.771583889999995</v>
      </c>
      <c r="S323" s="179">
        <v>0</v>
      </c>
      <c r="T323" s="180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1" t="s">
        <v>165</v>
      </c>
      <c r="AT323" s="181" t="s">
        <v>161</v>
      </c>
      <c r="AU323" s="181" t="s">
        <v>93</v>
      </c>
      <c r="AY323" s="18" t="s">
        <v>159</v>
      </c>
      <c r="BE323" s="182">
        <f>IF(N323="základní",J323,0)</f>
        <v>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8" t="s">
        <v>91</v>
      </c>
      <c r="BK323" s="182">
        <f>ROUND(I323*H323,2)</f>
        <v>0</v>
      </c>
      <c r="BL323" s="18" t="s">
        <v>165</v>
      </c>
      <c r="BM323" s="181" t="s">
        <v>792</v>
      </c>
    </row>
    <row r="324" spans="1:65" s="13" customFormat="1">
      <c r="B324" s="183"/>
      <c r="D324" s="184" t="s">
        <v>167</v>
      </c>
      <c r="E324" s="185" t="s">
        <v>1</v>
      </c>
      <c r="F324" s="186" t="s">
        <v>793</v>
      </c>
      <c r="H324" s="185" t="s">
        <v>1</v>
      </c>
      <c r="I324" s="187"/>
      <c r="L324" s="183"/>
      <c r="M324" s="188"/>
      <c r="N324" s="189"/>
      <c r="O324" s="189"/>
      <c r="P324" s="189"/>
      <c r="Q324" s="189"/>
      <c r="R324" s="189"/>
      <c r="S324" s="189"/>
      <c r="T324" s="190"/>
      <c r="AT324" s="185" t="s">
        <v>167</v>
      </c>
      <c r="AU324" s="185" t="s">
        <v>93</v>
      </c>
      <c r="AV324" s="13" t="s">
        <v>91</v>
      </c>
      <c r="AW324" s="13" t="s">
        <v>38</v>
      </c>
      <c r="AX324" s="13" t="s">
        <v>83</v>
      </c>
      <c r="AY324" s="185" t="s">
        <v>159</v>
      </c>
    </row>
    <row r="325" spans="1:65" s="13" customFormat="1">
      <c r="B325" s="183"/>
      <c r="D325" s="184" t="s">
        <v>167</v>
      </c>
      <c r="E325" s="185" t="s">
        <v>1</v>
      </c>
      <c r="F325" s="186" t="s">
        <v>794</v>
      </c>
      <c r="H325" s="185" t="s">
        <v>1</v>
      </c>
      <c r="I325" s="187"/>
      <c r="L325" s="183"/>
      <c r="M325" s="188"/>
      <c r="N325" s="189"/>
      <c r="O325" s="189"/>
      <c r="P325" s="189"/>
      <c r="Q325" s="189"/>
      <c r="R325" s="189"/>
      <c r="S325" s="189"/>
      <c r="T325" s="190"/>
      <c r="AT325" s="185" t="s">
        <v>167</v>
      </c>
      <c r="AU325" s="185" t="s">
        <v>93</v>
      </c>
      <c r="AV325" s="13" t="s">
        <v>91</v>
      </c>
      <c r="AW325" s="13" t="s">
        <v>38</v>
      </c>
      <c r="AX325" s="13" t="s">
        <v>83</v>
      </c>
      <c r="AY325" s="185" t="s">
        <v>159</v>
      </c>
    </row>
    <row r="326" spans="1:65" s="14" customFormat="1" ht="30.6">
      <c r="B326" s="191"/>
      <c r="D326" s="184" t="s">
        <v>167</v>
      </c>
      <c r="E326" s="192" t="s">
        <v>1</v>
      </c>
      <c r="F326" s="193" t="s">
        <v>795</v>
      </c>
      <c r="H326" s="194">
        <v>22.422999999999998</v>
      </c>
      <c r="I326" s="195"/>
      <c r="L326" s="191"/>
      <c r="M326" s="196"/>
      <c r="N326" s="197"/>
      <c r="O326" s="197"/>
      <c r="P326" s="197"/>
      <c r="Q326" s="197"/>
      <c r="R326" s="197"/>
      <c r="S326" s="197"/>
      <c r="T326" s="198"/>
      <c r="AT326" s="192" t="s">
        <v>167</v>
      </c>
      <c r="AU326" s="192" t="s">
        <v>93</v>
      </c>
      <c r="AV326" s="14" t="s">
        <v>93</v>
      </c>
      <c r="AW326" s="14" t="s">
        <v>38</v>
      </c>
      <c r="AX326" s="14" t="s">
        <v>83</v>
      </c>
      <c r="AY326" s="192" t="s">
        <v>159</v>
      </c>
    </row>
    <row r="327" spans="1:65" s="14" customFormat="1">
      <c r="B327" s="191"/>
      <c r="D327" s="184" t="s">
        <v>167</v>
      </c>
      <c r="E327" s="192" t="s">
        <v>1</v>
      </c>
      <c r="F327" s="193" t="s">
        <v>796</v>
      </c>
      <c r="H327" s="194">
        <v>0.71799999999999997</v>
      </c>
      <c r="I327" s="195"/>
      <c r="L327" s="191"/>
      <c r="M327" s="196"/>
      <c r="N327" s="197"/>
      <c r="O327" s="197"/>
      <c r="P327" s="197"/>
      <c r="Q327" s="197"/>
      <c r="R327" s="197"/>
      <c r="S327" s="197"/>
      <c r="T327" s="198"/>
      <c r="AT327" s="192" t="s">
        <v>167</v>
      </c>
      <c r="AU327" s="192" t="s">
        <v>93</v>
      </c>
      <c r="AV327" s="14" t="s">
        <v>93</v>
      </c>
      <c r="AW327" s="14" t="s">
        <v>38</v>
      </c>
      <c r="AX327" s="14" t="s">
        <v>83</v>
      </c>
      <c r="AY327" s="192" t="s">
        <v>159</v>
      </c>
    </row>
    <row r="328" spans="1:65" s="15" customFormat="1">
      <c r="B328" s="199"/>
      <c r="D328" s="184" t="s">
        <v>167</v>
      </c>
      <c r="E328" s="200" t="s">
        <v>1</v>
      </c>
      <c r="F328" s="201" t="s">
        <v>172</v>
      </c>
      <c r="H328" s="202">
        <v>23.140999999999998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167</v>
      </c>
      <c r="AU328" s="200" t="s">
        <v>93</v>
      </c>
      <c r="AV328" s="15" t="s">
        <v>165</v>
      </c>
      <c r="AW328" s="15" t="s">
        <v>38</v>
      </c>
      <c r="AX328" s="15" t="s">
        <v>91</v>
      </c>
      <c r="AY328" s="200" t="s">
        <v>159</v>
      </c>
    </row>
    <row r="329" spans="1:65" s="2" customFormat="1" ht="19.8" customHeight="1">
      <c r="A329" s="34"/>
      <c r="B329" s="168"/>
      <c r="C329" s="169" t="s">
        <v>516</v>
      </c>
      <c r="D329" s="169" t="s">
        <v>161</v>
      </c>
      <c r="E329" s="170" t="s">
        <v>797</v>
      </c>
      <c r="F329" s="171" t="s">
        <v>798</v>
      </c>
      <c r="G329" s="172" t="s">
        <v>182</v>
      </c>
      <c r="H329" s="173">
        <v>23.140999999999998</v>
      </c>
      <c r="I329" s="174"/>
      <c r="J329" s="175">
        <f>ROUND(I329*H329,2)</f>
        <v>0</v>
      </c>
      <c r="K329" s="176"/>
      <c r="L329" s="35"/>
      <c r="M329" s="177" t="s">
        <v>1</v>
      </c>
      <c r="N329" s="178" t="s">
        <v>48</v>
      </c>
      <c r="O329" s="60"/>
      <c r="P329" s="179">
        <f>O329*H329</f>
        <v>0</v>
      </c>
      <c r="Q329" s="179">
        <v>0</v>
      </c>
      <c r="R329" s="179">
        <f>Q329*H329</f>
        <v>0</v>
      </c>
      <c r="S329" s="179">
        <v>0</v>
      </c>
      <c r="T329" s="18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1" t="s">
        <v>165</v>
      </c>
      <c r="AT329" s="181" t="s">
        <v>161</v>
      </c>
      <c r="AU329" s="181" t="s">
        <v>93</v>
      </c>
      <c r="AY329" s="18" t="s">
        <v>159</v>
      </c>
      <c r="BE329" s="182">
        <f>IF(N329="základní",J329,0)</f>
        <v>0</v>
      </c>
      <c r="BF329" s="182">
        <f>IF(N329="snížená",J329,0)</f>
        <v>0</v>
      </c>
      <c r="BG329" s="182">
        <f>IF(N329="zákl. přenesená",J329,0)</f>
        <v>0</v>
      </c>
      <c r="BH329" s="182">
        <f>IF(N329="sníž. přenesená",J329,0)</f>
        <v>0</v>
      </c>
      <c r="BI329" s="182">
        <f>IF(N329="nulová",J329,0)</f>
        <v>0</v>
      </c>
      <c r="BJ329" s="18" t="s">
        <v>91</v>
      </c>
      <c r="BK329" s="182">
        <f>ROUND(I329*H329,2)</f>
        <v>0</v>
      </c>
      <c r="BL329" s="18" t="s">
        <v>165</v>
      </c>
      <c r="BM329" s="181" t="s">
        <v>799</v>
      </c>
    </row>
    <row r="330" spans="1:65" s="13" customFormat="1">
      <c r="B330" s="183"/>
      <c r="D330" s="184" t="s">
        <v>167</v>
      </c>
      <c r="E330" s="185" t="s">
        <v>1</v>
      </c>
      <c r="F330" s="186" t="s">
        <v>794</v>
      </c>
      <c r="H330" s="185" t="s">
        <v>1</v>
      </c>
      <c r="I330" s="187"/>
      <c r="L330" s="183"/>
      <c r="M330" s="188"/>
      <c r="N330" s="189"/>
      <c r="O330" s="189"/>
      <c r="P330" s="189"/>
      <c r="Q330" s="189"/>
      <c r="R330" s="189"/>
      <c r="S330" s="189"/>
      <c r="T330" s="190"/>
      <c r="AT330" s="185" t="s">
        <v>167</v>
      </c>
      <c r="AU330" s="185" t="s">
        <v>93</v>
      </c>
      <c r="AV330" s="13" t="s">
        <v>91</v>
      </c>
      <c r="AW330" s="13" t="s">
        <v>38</v>
      </c>
      <c r="AX330" s="13" t="s">
        <v>83</v>
      </c>
      <c r="AY330" s="185" t="s">
        <v>159</v>
      </c>
    </row>
    <row r="331" spans="1:65" s="14" customFormat="1" ht="30.6">
      <c r="B331" s="191"/>
      <c r="D331" s="184" t="s">
        <v>167</v>
      </c>
      <c r="E331" s="192" t="s">
        <v>1</v>
      </c>
      <c r="F331" s="193" t="s">
        <v>795</v>
      </c>
      <c r="H331" s="194">
        <v>22.422999999999998</v>
      </c>
      <c r="I331" s="195"/>
      <c r="L331" s="191"/>
      <c r="M331" s="196"/>
      <c r="N331" s="197"/>
      <c r="O331" s="197"/>
      <c r="P331" s="197"/>
      <c r="Q331" s="197"/>
      <c r="R331" s="197"/>
      <c r="S331" s="197"/>
      <c r="T331" s="198"/>
      <c r="AT331" s="192" t="s">
        <v>167</v>
      </c>
      <c r="AU331" s="192" t="s">
        <v>93</v>
      </c>
      <c r="AV331" s="14" t="s">
        <v>93</v>
      </c>
      <c r="AW331" s="14" t="s">
        <v>38</v>
      </c>
      <c r="AX331" s="14" t="s">
        <v>83</v>
      </c>
      <c r="AY331" s="192" t="s">
        <v>159</v>
      </c>
    </row>
    <row r="332" spans="1:65" s="14" customFormat="1">
      <c r="B332" s="191"/>
      <c r="D332" s="184" t="s">
        <v>167</v>
      </c>
      <c r="E332" s="192" t="s">
        <v>1</v>
      </c>
      <c r="F332" s="193" t="s">
        <v>796</v>
      </c>
      <c r="H332" s="194">
        <v>0.71799999999999997</v>
      </c>
      <c r="I332" s="195"/>
      <c r="L332" s="191"/>
      <c r="M332" s="196"/>
      <c r="N332" s="197"/>
      <c r="O332" s="197"/>
      <c r="P332" s="197"/>
      <c r="Q332" s="197"/>
      <c r="R332" s="197"/>
      <c r="S332" s="197"/>
      <c r="T332" s="198"/>
      <c r="AT332" s="192" t="s">
        <v>167</v>
      </c>
      <c r="AU332" s="192" t="s">
        <v>93</v>
      </c>
      <c r="AV332" s="14" t="s">
        <v>93</v>
      </c>
      <c r="AW332" s="14" t="s">
        <v>38</v>
      </c>
      <c r="AX332" s="14" t="s">
        <v>83</v>
      </c>
      <c r="AY332" s="192" t="s">
        <v>159</v>
      </c>
    </row>
    <row r="333" spans="1:65" s="15" customFormat="1">
      <c r="B333" s="199"/>
      <c r="D333" s="184" t="s">
        <v>167</v>
      </c>
      <c r="E333" s="200" t="s">
        <v>1</v>
      </c>
      <c r="F333" s="201" t="s">
        <v>172</v>
      </c>
      <c r="H333" s="202">
        <v>23.140999999999998</v>
      </c>
      <c r="I333" s="203"/>
      <c r="L333" s="199"/>
      <c r="M333" s="204"/>
      <c r="N333" s="205"/>
      <c r="O333" s="205"/>
      <c r="P333" s="205"/>
      <c r="Q333" s="205"/>
      <c r="R333" s="205"/>
      <c r="S333" s="205"/>
      <c r="T333" s="206"/>
      <c r="AT333" s="200" t="s">
        <v>167</v>
      </c>
      <c r="AU333" s="200" t="s">
        <v>93</v>
      </c>
      <c r="AV333" s="15" t="s">
        <v>165</v>
      </c>
      <c r="AW333" s="15" t="s">
        <v>38</v>
      </c>
      <c r="AX333" s="15" t="s">
        <v>91</v>
      </c>
      <c r="AY333" s="200" t="s">
        <v>159</v>
      </c>
    </row>
    <row r="334" spans="1:65" s="2" customFormat="1" ht="30" customHeight="1">
      <c r="A334" s="34"/>
      <c r="B334" s="168"/>
      <c r="C334" s="169" t="s">
        <v>521</v>
      </c>
      <c r="D334" s="169" t="s">
        <v>161</v>
      </c>
      <c r="E334" s="170" t="s">
        <v>800</v>
      </c>
      <c r="F334" s="171" t="s">
        <v>801</v>
      </c>
      <c r="G334" s="172" t="s">
        <v>182</v>
      </c>
      <c r="H334" s="173">
        <v>23.140999999999998</v>
      </c>
      <c r="I334" s="174"/>
      <c r="J334" s="175">
        <f>ROUND(I334*H334,2)</f>
        <v>0</v>
      </c>
      <c r="K334" s="176"/>
      <c r="L334" s="35"/>
      <c r="M334" s="177" t="s">
        <v>1</v>
      </c>
      <c r="N334" s="178" t="s">
        <v>48</v>
      </c>
      <c r="O334" s="60"/>
      <c r="P334" s="179">
        <f>O334*H334</f>
        <v>0</v>
      </c>
      <c r="Q334" s="179">
        <v>3.0300000000000001E-2</v>
      </c>
      <c r="R334" s="179">
        <f>Q334*H334</f>
        <v>0.70117229999999997</v>
      </c>
      <c r="S334" s="179">
        <v>0</v>
      </c>
      <c r="T334" s="18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1" t="s">
        <v>165</v>
      </c>
      <c r="AT334" s="181" t="s">
        <v>161</v>
      </c>
      <c r="AU334" s="181" t="s">
        <v>93</v>
      </c>
      <c r="AY334" s="18" t="s">
        <v>159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91</v>
      </c>
      <c r="BK334" s="182">
        <f>ROUND(I334*H334,2)</f>
        <v>0</v>
      </c>
      <c r="BL334" s="18" t="s">
        <v>165</v>
      </c>
      <c r="BM334" s="181" t="s">
        <v>802</v>
      </c>
    </row>
    <row r="335" spans="1:65" s="13" customFormat="1">
      <c r="B335" s="183"/>
      <c r="D335" s="184" t="s">
        <v>167</v>
      </c>
      <c r="E335" s="185" t="s">
        <v>1</v>
      </c>
      <c r="F335" s="186" t="s">
        <v>794</v>
      </c>
      <c r="H335" s="185" t="s">
        <v>1</v>
      </c>
      <c r="I335" s="187"/>
      <c r="L335" s="183"/>
      <c r="M335" s="188"/>
      <c r="N335" s="189"/>
      <c r="O335" s="189"/>
      <c r="P335" s="189"/>
      <c r="Q335" s="189"/>
      <c r="R335" s="189"/>
      <c r="S335" s="189"/>
      <c r="T335" s="190"/>
      <c r="AT335" s="185" t="s">
        <v>167</v>
      </c>
      <c r="AU335" s="185" t="s">
        <v>93</v>
      </c>
      <c r="AV335" s="13" t="s">
        <v>91</v>
      </c>
      <c r="AW335" s="13" t="s">
        <v>38</v>
      </c>
      <c r="AX335" s="13" t="s">
        <v>83</v>
      </c>
      <c r="AY335" s="185" t="s">
        <v>159</v>
      </c>
    </row>
    <row r="336" spans="1:65" s="14" customFormat="1" ht="30.6">
      <c r="B336" s="191"/>
      <c r="D336" s="184" t="s">
        <v>167</v>
      </c>
      <c r="E336" s="192" t="s">
        <v>1</v>
      </c>
      <c r="F336" s="193" t="s">
        <v>795</v>
      </c>
      <c r="H336" s="194">
        <v>22.422999999999998</v>
      </c>
      <c r="I336" s="195"/>
      <c r="L336" s="191"/>
      <c r="M336" s="196"/>
      <c r="N336" s="197"/>
      <c r="O336" s="197"/>
      <c r="P336" s="197"/>
      <c r="Q336" s="197"/>
      <c r="R336" s="197"/>
      <c r="S336" s="197"/>
      <c r="T336" s="198"/>
      <c r="AT336" s="192" t="s">
        <v>167</v>
      </c>
      <c r="AU336" s="192" t="s">
        <v>93</v>
      </c>
      <c r="AV336" s="14" t="s">
        <v>93</v>
      </c>
      <c r="AW336" s="14" t="s">
        <v>38</v>
      </c>
      <c r="AX336" s="14" t="s">
        <v>83</v>
      </c>
      <c r="AY336" s="192" t="s">
        <v>159</v>
      </c>
    </row>
    <row r="337" spans="1:65" s="14" customFormat="1">
      <c r="B337" s="191"/>
      <c r="D337" s="184" t="s">
        <v>167</v>
      </c>
      <c r="E337" s="192" t="s">
        <v>1</v>
      </c>
      <c r="F337" s="193" t="s">
        <v>796</v>
      </c>
      <c r="H337" s="194">
        <v>0.71799999999999997</v>
      </c>
      <c r="I337" s="195"/>
      <c r="L337" s="191"/>
      <c r="M337" s="196"/>
      <c r="N337" s="197"/>
      <c r="O337" s="197"/>
      <c r="P337" s="197"/>
      <c r="Q337" s="197"/>
      <c r="R337" s="197"/>
      <c r="S337" s="197"/>
      <c r="T337" s="198"/>
      <c r="AT337" s="192" t="s">
        <v>167</v>
      </c>
      <c r="AU337" s="192" t="s">
        <v>93</v>
      </c>
      <c r="AV337" s="14" t="s">
        <v>93</v>
      </c>
      <c r="AW337" s="14" t="s">
        <v>38</v>
      </c>
      <c r="AX337" s="14" t="s">
        <v>83</v>
      </c>
      <c r="AY337" s="192" t="s">
        <v>159</v>
      </c>
    </row>
    <row r="338" spans="1:65" s="15" customFormat="1">
      <c r="B338" s="199"/>
      <c r="D338" s="184" t="s">
        <v>167</v>
      </c>
      <c r="E338" s="200" t="s">
        <v>1</v>
      </c>
      <c r="F338" s="201" t="s">
        <v>172</v>
      </c>
      <c r="H338" s="202">
        <v>23.140999999999998</v>
      </c>
      <c r="I338" s="203"/>
      <c r="L338" s="199"/>
      <c r="M338" s="204"/>
      <c r="N338" s="205"/>
      <c r="O338" s="205"/>
      <c r="P338" s="205"/>
      <c r="Q338" s="205"/>
      <c r="R338" s="205"/>
      <c r="S338" s="205"/>
      <c r="T338" s="206"/>
      <c r="AT338" s="200" t="s">
        <v>167</v>
      </c>
      <c r="AU338" s="200" t="s">
        <v>93</v>
      </c>
      <c r="AV338" s="15" t="s">
        <v>165</v>
      </c>
      <c r="AW338" s="15" t="s">
        <v>38</v>
      </c>
      <c r="AX338" s="15" t="s">
        <v>91</v>
      </c>
      <c r="AY338" s="200" t="s">
        <v>159</v>
      </c>
    </row>
    <row r="339" spans="1:65" s="2" customFormat="1" ht="14.4" customHeight="1">
      <c r="A339" s="34"/>
      <c r="B339" s="168"/>
      <c r="C339" s="169" t="s">
        <v>526</v>
      </c>
      <c r="D339" s="169" t="s">
        <v>161</v>
      </c>
      <c r="E339" s="170" t="s">
        <v>803</v>
      </c>
      <c r="F339" s="171" t="s">
        <v>804</v>
      </c>
      <c r="G339" s="172" t="s">
        <v>164</v>
      </c>
      <c r="H339" s="173">
        <v>7.1829999999999998</v>
      </c>
      <c r="I339" s="174"/>
      <c r="J339" s="175">
        <f>ROUND(I339*H339,2)</f>
        <v>0</v>
      </c>
      <c r="K339" s="176"/>
      <c r="L339" s="35"/>
      <c r="M339" s="177" t="s">
        <v>1</v>
      </c>
      <c r="N339" s="178" t="s">
        <v>48</v>
      </c>
      <c r="O339" s="60"/>
      <c r="P339" s="179">
        <f>O339*H339</f>
        <v>0</v>
      </c>
      <c r="Q339" s="179">
        <v>1.3520000000000001E-2</v>
      </c>
      <c r="R339" s="179">
        <f>Q339*H339</f>
        <v>9.7114160000000005E-2</v>
      </c>
      <c r="S339" s="179">
        <v>0</v>
      </c>
      <c r="T339" s="180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1" t="s">
        <v>165</v>
      </c>
      <c r="AT339" s="181" t="s">
        <v>161</v>
      </c>
      <c r="AU339" s="181" t="s">
        <v>93</v>
      </c>
      <c r="AY339" s="18" t="s">
        <v>159</v>
      </c>
      <c r="BE339" s="182">
        <f>IF(N339="základní",J339,0)</f>
        <v>0</v>
      </c>
      <c r="BF339" s="182">
        <f>IF(N339="snížená",J339,0)</f>
        <v>0</v>
      </c>
      <c r="BG339" s="182">
        <f>IF(N339="zákl. přenesená",J339,0)</f>
        <v>0</v>
      </c>
      <c r="BH339" s="182">
        <f>IF(N339="sníž. přenesená",J339,0)</f>
        <v>0</v>
      </c>
      <c r="BI339" s="182">
        <f>IF(N339="nulová",J339,0)</f>
        <v>0</v>
      </c>
      <c r="BJ339" s="18" t="s">
        <v>91</v>
      </c>
      <c r="BK339" s="182">
        <f>ROUND(I339*H339,2)</f>
        <v>0</v>
      </c>
      <c r="BL339" s="18" t="s">
        <v>165</v>
      </c>
      <c r="BM339" s="181" t="s">
        <v>805</v>
      </c>
    </row>
    <row r="340" spans="1:65" s="13" customFormat="1">
      <c r="B340" s="183"/>
      <c r="D340" s="184" t="s">
        <v>167</v>
      </c>
      <c r="E340" s="185" t="s">
        <v>1</v>
      </c>
      <c r="F340" s="186" t="s">
        <v>794</v>
      </c>
      <c r="H340" s="185" t="s">
        <v>1</v>
      </c>
      <c r="I340" s="187"/>
      <c r="L340" s="183"/>
      <c r="M340" s="188"/>
      <c r="N340" s="189"/>
      <c r="O340" s="189"/>
      <c r="P340" s="189"/>
      <c r="Q340" s="189"/>
      <c r="R340" s="189"/>
      <c r="S340" s="189"/>
      <c r="T340" s="190"/>
      <c r="AT340" s="185" t="s">
        <v>167</v>
      </c>
      <c r="AU340" s="185" t="s">
        <v>93</v>
      </c>
      <c r="AV340" s="13" t="s">
        <v>91</v>
      </c>
      <c r="AW340" s="13" t="s">
        <v>38</v>
      </c>
      <c r="AX340" s="13" t="s">
        <v>83</v>
      </c>
      <c r="AY340" s="185" t="s">
        <v>159</v>
      </c>
    </row>
    <row r="341" spans="1:65" s="14" customFormat="1">
      <c r="B341" s="191"/>
      <c r="D341" s="184" t="s">
        <v>167</v>
      </c>
      <c r="E341" s="192" t="s">
        <v>1</v>
      </c>
      <c r="F341" s="193" t="s">
        <v>806</v>
      </c>
      <c r="H341" s="194">
        <v>7.1829999999999998</v>
      </c>
      <c r="I341" s="195"/>
      <c r="L341" s="191"/>
      <c r="M341" s="196"/>
      <c r="N341" s="197"/>
      <c r="O341" s="197"/>
      <c r="P341" s="197"/>
      <c r="Q341" s="197"/>
      <c r="R341" s="197"/>
      <c r="S341" s="197"/>
      <c r="T341" s="198"/>
      <c r="AT341" s="192" t="s">
        <v>167</v>
      </c>
      <c r="AU341" s="192" t="s">
        <v>93</v>
      </c>
      <c r="AV341" s="14" t="s">
        <v>93</v>
      </c>
      <c r="AW341" s="14" t="s">
        <v>38</v>
      </c>
      <c r="AX341" s="14" t="s">
        <v>83</v>
      </c>
      <c r="AY341" s="192" t="s">
        <v>159</v>
      </c>
    </row>
    <row r="342" spans="1:65" s="15" customFormat="1">
      <c r="B342" s="199"/>
      <c r="D342" s="184" t="s">
        <v>167</v>
      </c>
      <c r="E342" s="200" t="s">
        <v>1</v>
      </c>
      <c r="F342" s="201" t="s">
        <v>172</v>
      </c>
      <c r="H342" s="202">
        <v>7.1829999999999998</v>
      </c>
      <c r="I342" s="203"/>
      <c r="L342" s="199"/>
      <c r="M342" s="204"/>
      <c r="N342" s="205"/>
      <c r="O342" s="205"/>
      <c r="P342" s="205"/>
      <c r="Q342" s="205"/>
      <c r="R342" s="205"/>
      <c r="S342" s="205"/>
      <c r="T342" s="206"/>
      <c r="AT342" s="200" t="s">
        <v>167</v>
      </c>
      <c r="AU342" s="200" t="s">
        <v>93</v>
      </c>
      <c r="AV342" s="15" t="s">
        <v>165</v>
      </c>
      <c r="AW342" s="15" t="s">
        <v>38</v>
      </c>
      <c r="AX342" s="15" t="s">
        <v>91</v>
      </c>
      <c r="AY342" s="200" t="s">
        <v>159</v>
      </c>
    </row>
    <row r="343" spans="1:65" s="2" customFormat="1" ht="14.4" customHeight="1">
      <c r="A343" s="34"/>
      <c r="B343" s="168"/>
      <c r="C343" s="169" t="s">
        <v>531</v>
      </c>
      <c r="D343" s="169" t="s">
        <v>161</v>
      </c>
      <c r="E343" s="170" t="s">
        <v>807</v>
      </c>
      <c r="F343" s="171" t="s">
        <v>808</v>
      </c>
      <c r="G343" s="172" t="s">
        <v>164</v>
      </c>
      <c r="H343" s="173">
        <v>7.1829999999999998</v>
      </c>
      <c r="I343" s="174"/>
      <c r="J343" s="175">
        <f>ROUND(I343*H343,2)</f>
        <v>0</v>
      </c>
      <c r="K343" s="176"/>
      <c r="L343" s="35"/>
      <c r="M343" s="177" t="s">
        <v>1</v>
      </c>
      <c r="N343" s="178" t="s">
        <v>48</v>
      </c>
      <c r="O343" s="60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1" t="s">
        <v>165</v>
      </c>
      <c r="AT343" s="181" t="s">
        <v>161</v>
      </c>
      <c r="AU343" s="181" t="s">
        <v>93</v>
      </c>
      <c r="AY343" s="18" t="s">
        <v>159</v>
      </c>
      <c r="BE343" s="182">
        <f>IF(N343="základní",J343,0)</f>
        <v>0</v>
      </c>
      <c r="BF343" s="182">
        <f>IF(N343="snížená",J343,0)</f>
        <v>0</v>
      </c>
      <c r="BG343" s="182">
        <f>IF(N343="zákl. přenesená",J343,0)</f>
        <v>0</v>
      </c>
      <c r="BH343" s="182">
        <f>IF(N343="sníž. přenesená",J343,0)</f>
        <v>0</v>
      </c>
      <c r="BI343" s="182">
        <f>IF(N343="nulová",J343,0)</f>
        <v>0</v>
      </c>
      <c r="BJ343" s="18" t="s">
        <v>91</v>
      </c>
      <c r="BK343" s="182">
        <f>ROUND(I343*H343,2)</f>
        <v>0</v>
      </c>
      <c r="BL343" s="18" t="s">
        <v>165</v>
      </c>
      <c r="BM343" s="181" t="s">
        <v>809</v>
      </c>
    </row>
    <row r="344" spans="1:65" s="13" customFormat="1">
      <c r="B344" s="183"/>
      <c r="D344" s="184" t="s">
        <v>167</v>
      </c>
      <c r="E344" s="185" t="s">
        <v>1</v>
      </c>
      <c r="F344" s="186" t="s">
        <v>794</v>
      </c>
      <c r="H344" s="185" t="s">
        <v>1</v>
      </c>
      <c r="I344" s="187"/>
      <c r="L344" s="183"/>
      <c r="M344" s="188"/>
      <c r="N344" s="189"/>
      <c r="O344" s="189"/>
      <c r="P344" s="189"/>
      <c r="Q344" s="189"/>
      <c r="R344" s="189"/>
      <c r="S344" s="189"/>
      <c r="T344" s="190"/>
      <c r="AT344" s="185" t="s">
        <v>167</v>
      </c>
      <c r="AU344" s="185" t="s">
        <v>93</v>
      </c>
      <c r="AV344" s="13" t="s">
        <v>91</v>
      </c>
      <c r="AW344" s="13" t="s">
        <v>38</v>
      </c>
      <c r="AX344" s="13" t="s">
        <v>83</v>
      </c>
      <c r="AY344" s="185" t="s">
        <v>159</v>
      </c>
    </row>
    <row r="345" spans="1:65" s="14" customFormat="1">
      <c r="B345" s="191"/>
      <c r="D345" s="184" t="s">
        <v>167</v>
      </c>
      <c r="E345" s="192" t="s">
        <v>1</v>
      </c>
      <c r="F345" s="193" t="s">
        <v>806</v>
      </c>
      <c r="H345" s="194">
        <v>7.1829999999999998</v>
      </c>
      <c r="I345" s="195"/>
      <c r="L345" s="191"/>
      <c r="M345" s="196"/>
      <c r="N345" s="197"/>
      <c r="O345" s="197"/>
      <c r="P345" s="197"/>
      <c r="Q345" s="197"/>
      <c r="R345" s="197"/>
      <c r="S345" s="197"/>
      <c r="T345" s="198"/>
      <c r="AT345" s="192" t="s">
        <v>167</v>
      </c>
      <c r="AU345" s="192" t="s">
        <v>93</v>
      </c>
      <c r="AV345" s="14" t="s">
        <v>93</v>
      </c>
      <c r="AW345" s="14" t="s">
        <v>38</v>
      </c>
      <c r="AX345" s="14" t="s">
        <v>83</v>
      </c>
      <c r="AY345" s="192" t="s">
        <v>159</v>
      </c>
    </row>
    <row r="346" spans="1:65" s="15" customFormat="1">
      <c r="B346" s="199"/>
      <c r="D346" s="184" t="s">
        <v>167</v>
      </c>
      <c r="E346" s="200" t="s">
        <v>1</v>
      </c>
      <c r="F346" s="201" t="s">
        <v>172</v>
      </c>
      <c r="H346" s="202">
        <v>7.1829999999999998</v>
      </c>
      <c r="I346" s="203"/>
      <c r="L346" s="199"/>
      <c r="M346" s="204"/>
      <c r="N346" s="205"/>
      <c r="O346" s="205"/>
      <c r="P346" s="205"/>
      <c r="Q346" s="205"/>
      <c r="R346" s="205"/>
      <c r="S346" s="205"/>
      <c r="T346" s="206"/>
      <c r="AT346" s="200" t="s">
        <v>167</v>
      </c>
      <c r="AU346" s="200" t="s">
        <v>93</v>
      </c>
      <c r="AV346" s="15" t="s">
        <v>165</v>
      </c>
      <c r="AW346" s="15" t="s">
        <v>38</v>
      </c>
      <c r="AX346" s="15" t="s">
        <v>91</v>
      </c>
      <c r="AY346" s="200" t="s">
        <v>159</v>
      </c>
    </row>
    <row r="347" spans="1:65" s="2" customFormat="1" ht="14.4" customHeight="1">
      <c r="A347" s="34"/>
      <c r="B347" s="168"/>
      <c r="C347" s="169" t="s">
        <v>535</v>
      </c>
      <c r="D347" s="169" t="s">
        <v>161</v>
      </c>
      <c r="E347" s="170" t="s">
        <v>810</v>
      </c>
      <c r="F347" s="171" t="s">
        <v>811</v>
      </c>
      <c r="G347" s="172" t="s">
        <v>164</v>
      </c>
      <c r="H347" s="173">
        <v>280.28100000000001</v>
      </c>
      <c r="I347" s="174"/>
      <c r="J347" s="175">
        <f>ROUND(I347*H347,2)</f>
        <v>0</v>
      </c>
      <c r="K347" s="176"/>
      <c r="L347" s="35"/>
      <c r="M347" s="177" t="s">
        <v>1</v>
      </c>
      <c r="N347" s="178" t="s">
        <v>48</v>
      </c>
      <c r="O347" s="60"/>
      <c r="P347" s="179">
        <f>O347*H347</f>
        <v>0</v>
      </c>
      <c r="Q347" s="179">
        <v>1.2999999999999999E-4</v>
      </c>
      <c r="R347" s="179">
        <f>Q347*H347</f>
        <v>3.6436529999999995E-2</v>
      </c>
      <c r="S347" s="179">
        <v>0</v>
      </c>
      <c r="T347" s="180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1" t="s">
        <v>165</v>
      </c>
      <c r="AT347" s="181" t="s">
        <v>161</v>
      </c>
      <c r="AU347" s="181" t="s">
        <v>93</v>
      </c>
      <c r="AY347" s="18" t="s">
        <v>159</v>
      </c>
      <c r="BE347" s="182">
        <f>IF(N347="základní",J347,0)</f>
        <v>0</v>
      </c>
      <c r="BF347" s="182">
        <f>IF(N347="snížená",J347,0)</f>
        <v>0</v>
      </c>
      <c r="BG347" s="182">
        <f>IF(N347="zákl. přenesená",J347,0)</f>
        <v>0</v>
      </c>
      <c r="BH347" s="182">
        <f>IF(N347="sníž. přenesená",J347,0)</f>
        <v>0</v>
      </c>
      <c r="BI347" s="182">
        <f>IF(N347="nulová",J347,0)</f>
        <v>0</v>
      </c>
      <c r="BJ347" s="18" t="s">
        <v>91</v>
      </c>
      <c r="BK347" s="182">
        <f>ROUND(I347*H347,2)</f>
        <v>0</v>
      </c>
      <c r="BL347" s="18" t="s">
        <v>165</v>
      </c>
      <c r="BM347" s="181" t="s">
        <v>812</v>
      </c>
    </row>
    <row r="348" spans="1:65" s="13" customFormat="1">
      <c r="B348" s="183"/>
      <c r="D348" s="184" t="s">
        <v>167</v>
      </c>
      <c r="E348" s="185" t="s">
        <v>1</v>
      </c>
      <c r="F348" s="186" t="s">
        <v>813</v>
      </c>
      <c r="H348" s="185" t="s">
        <v>1</v>
      </c>
      <c r="I348" s="187"/>
      <c r="L348" s="183"/>
      <c r="M348" s="188"/>
      <c r="N348" s="189"/>
      <c r="O348" s="189"/>
      <c r="P348" s="189"/>
      <c r="Q348" s="189"/>
      <c r="R348" s="189"/>
      <c r="S348" s="189"/>
      <c r="T348" s="190"/>
      <c r="AT348" s="185" t="s">
        <v>167</v>
      </c>
      <c r="AU348" s="185" t="s">
        <v>93</v>
      </c>
      <c r="AV348" s="13" t="s">
        <v>91</v>
      </c>
      <c r="AW348" s="13" t="s">
        <v>38</v>
      </c>
      <c r="AX348" s="13" t="s">
        <v>83</v>
      </c>
      <c r="AY348" s="185" t="s">
        <v>159</v>
      </c>
    </row>
    <row r="349" spans="1:65" s="13" customFormat="1">
      <c r="B349" s="183"/>
      <c r="D349" s="184" t="s">
        <v>167</v>
      </c>
      <c r="E349" s="185" t="s">
        <v>1</v>
      </c>
      <c r="F349" s="186" t="s">
        <v>814</v>
      </c>
      <c r="H349" s="185" t="s">
        <v>1</v>
      </c>
      <c r="I349" s="187"/>
      <c r="L349" s="183"/>
      <c r="M349" s="188"/>
      <c r="N349" s="189"/>
      <c r="O349" s="189"/>
      <c r="P349" s="189"/>
      <c r="Q349" s="189"/>
      <c r="R349" s="189"/>
      <c r="S349" s="189"/>
      <c r="T349" s="190"/>
      <c r="AT349" s="185" t="s">
        <v>167</v>
      </c>
      <c r="AU349" s="185" t="s">
        <v>93</v>
      </c>
      <c r="AV349" s="13" t="s">
        <v>91</v>
      </c>
      <c r="AW349" s="13" t="s">
        <v>38</v>
      </c>
      <c r="AX349" s="13" t="s">
        <v>83</v>
      </c>
      <c r="AY349" s="185" t="s">
        <v>159</v>
      </c>
    </row>
    <row r="350" spans="1:65" s="14" customFormat="1" ht="30.6">
      <c r="B350" s="191"/>
      <c r="D350" s="184" t="s">
        <v>167</v>
      </c>
      <c r="E350" s="192" t="s">
        <v>1</v>
      </c>
      <c r="F350" s="193" t="s">
        <v>815</v>
      </c>
      <c r="H350" s="194">
        <v>280.28100000000001</v>
      </c>
      <c r="I350" s="195"/>
      <c r="L350" s="191"/>
      <c r="M350" s="196"/>
      <c r="N350" s="197"/>
      <c r="O350" s="197"/>
      <c r="P350" s="197"/>
      <c r="Q350" s="197"/>
      <c r="R350" s="197"/>
      <c r="S350" s="197"/>
      <c r="T350" s="198"/>
      <c r="AT350" s="192" t="s">
        <v>167</v>
      </c>
      <c r="AU350" s="192" t="s">
        <v>93</v>
      </c>
      <c r="AV350" s="14" t="s">
        <v>93</v>
      </c>
      <c r="AW350" s="14" t="s">
        <v>38</v>
      </c>
      <c r="AX350" s="14" t="s">
        <v>83</v>
      </c>
      <c r="AY350" s="192" t="s">
        <v>159</v>
      </c>
    </row>
    <row r="351" spans="1:65" s="15" customFormat="1">
      <c r="B351" s="199"/>
      <c r="D351" s="184" t="s">
        <v>167</v>
      </c>
      <c r="E351" s="200" t="s">
        <v>1</v>
      </c>
      <c r="F351" s="201" t="s">
        <v>172</v>
      </c>
      <c r="H351" s="202">
        <v>280.28100000000001</v>
      </c>
      <c r="I351" s="203"/>
      <c r="L351" s="199"/>
      <c r="M351" s="204"/>
      <c r="N351" s="205"/>
      <c r="O351" s="205"/>
      <c r="P351" s="205"/>
      <c r="Q351" s="205"/>
      <c r="R351" s="205"/>
      <c r="S351" s="205"/>
      <c r="T351" s="206"/>
      <c r="AT351" s="200" t="s">
        <v>167</v>
      </c>
      <c r="AU351" s="200" t="s">
        <v>93</v>
      </c>
      <c r="AV351" s="15" t="s">
        <v>165</v>
      </c>
      <c r="AW351" s="15" t="s">
        <v>38</v>
      </c>
      <c r="AX351" s="15" t="s">
        <v>91</v>
      </c>
      <c r="AY351" s="200" t="s">
        <v>159</v>
      </c>
    </row>
    <row r="352" spans="1:65" s="2" customFormat="1" ht="19.8" customHeight="1">
      <c r="A352" s="34"/>
      <c r="B352" s="168"/>
      <c r="C352" s="169" t="s">
        <v>537</v>
      </c>
      <c r="D352" s="169" t="s">
        <v>161</v>
      </c>
      <c r="E352" s="170" t="s">
        <v>816</v>
      </c>
      <c r="F352" s="171" t="s">
        <v>817</v>
      </c>
      <c r="G352" s="172" t="s">
        <v>164</v>
      </c>
      <c r="H352" s="173">
        <v>27</v>
      </c>
      <c r="I352" s="174"/>
      <c r="J352" s="175">
        <f>ROUND(I352*H352,2)</f>
        <v>0</v>
      </c>
      <c r="K352" s="176"/>
      <c r="L352" s="35"/>
      <c r="M352" s="177" t="s">
        <v>1</v>
      </c>
      <c r="N352" s="178" t="s">
        <v>48</v>
      </c>
      <c r="O352" s="60"/>
      <c r="P352" s="179">
        <f>O352*H352</f>
        <v>0</v>
      </c>
      <c r="Q352" s="179">
        <v>0.28361999999999998</v>
      </c>
      <c r="R352" s="179">
        <f>Q352*H352</f>
        <v>7.6577399999999995</v>
      </c>
      <c r="S352" s="179">
        <v>0</v>
      </c>
      <c r="T352" s="18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1" t="s">
        <v>165</v>
      </c>
      <c r="AT352" s="181" t="s">
        <v>161</v>
      </c>
      <c r="AU352" s="181" t="s">
        <v>93</v>
      </c>
      <c r="AY352" s="18" t="s">
        <v>159</v>
      </c>
      <c r="BE352" s="182">
        <f>IF(N352="základní",J352,0)</f>
        <v>0</v>
      </c>
      <c r="BF352" s="182">
        <f>IF(N352="snížená",J352,0)</f>
        <v>0</v>
      </c>
      <c r="BG352" s="182">
        <f>IF(N352="zákl. přenesená",J352,0)</f>
        <v>0</v>
      </c>
      <c r="BH352" s="182">
        <f>IF(N352="sníž. přenesená",J352,0)</f>
        <v>0</v>
      </c>
      <c r="BI352" s="182">
        <f>IF(N352="nulová",J352,0)</f>
        <v>0</v>
      </c>
      <c r="BJ352" s="18" t="s">
        <v>91</v>
      </c>
      <c r="BK352" s="182">
        <f>ROUND(I352*H352,2)</f>
        <v>0</v>
      </c>
      <c r="BL352" s="18" t="s">
        <v>165</v>
      </c>
      <c r="BM352" s="181" t="s">
        <v>818</v>
      </c>
    </row>
    <row r="353" spans="1:65" s="13" customFormat="1">
      <c r="B353" s="183"/>
      <c r="D353" s="184" t="s">
        <v>167</v>
      </c>
      <c r="E353" s="185" t="s">
        <v>1</v>
      </c>
      <c r="F353" s="186" t="s">
        <v>635</v>
      </c>
      <c r="H353" s="185" t="s">
        <v>1</v>
      </c>
      <c r="I353" s="187"/>
      <c r="L353" s="183"/>
      <c r="M353" s="188"/>
      <c r="N353" s="189"/>
      <c r="O353" s="189"/>
      <c r="P353" s="189"/>
      <c r="Q353" s="189"/>
      <c r="R353" s="189"/>
      <c r="S353" s="189"/>
      <c r="T353" s="190"/>
      <c r="AT353" s="185" t="s">
        <v>167</v>
      </c>
      <c r="AU353" s="185" t="s">
        <v>93</v>
      </c>
      <c r="AV353" s="13" t="s">
        <v>91</v>
      </c>
      <c r="AW353" s="13" t="s">
        <v>38</v>
      </c>
      <c r="AX353" s="13" t="s">
        <v>83</v>
      </c>
      <c r="AY353" s="185" t="s">
        <v>159</v>
      </c>
    </row>
    <row r="354" spans="1:65" s="14" customFormat="1">
      <c r="B354" s="191"/>
      <c r="D354" s="184" t="s">
        <v>167</v>
      </c>
      <c r="E354" s="192" t="s">
        <v>1</v>
      </c>
      <c r="F354" s="193" t="s">
        <v>819</v>
      </c>
      <c r="H354" s="194">
        <v>27</v>
      </c>
      <c r="I354" s="195"/>
      <c r="L354" s="191"/>
      <c r="M354" s="196"/>
      <c r="N354" s="197"/>
      <c r="O354" s="197"/>
      <c r="P354" s="197"/>
      <c r="Q354" s="197"/>
      <c r="R354" s="197"/>
      <c r="S354" s="197"/>
      <c r="T354" s="198"/>
      <c r="AT354" s="192" t="s">
        <v>167</v>
      </c>
      <c r="AU354" s="192" t="s">
        <v>93</v>
      </c>
      <c r="AV354" s="14" t="s">
        <v>93</v>
      </c>
      <c r="AW354" s="14" t="s">
        <v>38</v>
      </c>
      <c r="AX354" s="14" t="s">
        <v>83</v>
      </c>
      <c r="AY354" s="192" t="s">
        <v>159</v>
      </c>
    </row>
    <row r="355" spans="1:65" s="15" customFormat="1">
      <c r="B355" s="199"/>
      <c r="D355" s="184" t="s">
        <v>167</v>
      </c>
      <c r="E355" s="200" t="s">
        <v>1</v>
      </c>
      <c r="F355" s="201" t="s">
        <v>172</v>
      </c>
      <c r="H355" s="202">
        <v>27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167</v>
      </c>
      <c r="AU355" s="200" t="s">
        <v>93</v>
      </c>
      <c r="AV355" s="15" t="s">
        <v>165</v>
      </c>
      <c r="AW355" s="15" t="s">
        <v>38</v>
      </c>
      <c r="AX355" s="15" t="s">
        <v>91</v>
      </c>
      <c r="AY355" s="200" t="s">
        <v>159</v>
      </c>
    </row>
    <row r="356" spans="1:65" s="2" customFormat="1" ht="19.8" customHeight="1">
      <c r="A356" s="34"/>
      <c r="B356" s="168"/>
      <c r="C356" s="169" t="s">
        <v>540</v>
      </c>
      <c r="D356" s="169" t="s">
        <v>161</v>
      </c>
      <c r="E356" s="170" t="s">
        <v>820</v>
      </c>
      <c r="F356" s="171" t="s">
        <v>821</v>
      </c>
      <c r="G356" s="172" t="s">
        <v>295</v>
      </c>
      <c r="H356" s="173">
        <v>2</v>
      </c>
      <c r="I356" s="174"/>
      <c r="J356" s="175">
        <f>ROUND(I356*H356,2)</f>
        <v>0</v>
      </c>
      <c r="K356" s="176"/>
      <c r="L356" s="35"/>
      <c r="M356" s="177" t="s">
        <v>1</v>
      </c>
      <c r="N356" s="178" t="s">
        <v>48</v>
      </c>
      <c r="O356" s="60"/>
      <c r="P356" s="179">
        <f>O356*H356</f>
        <v>0</v>
      </c>
      <c r="Q356" s="179">
        <v>0.44169999999999998</v>
      </c>
      <c r="R356" s="179">
        <f>Q356*H356</f>
        <v>0.88339999999999996</v>
      </c>
      <c r="S356" s="179">
        <v>0</v>
      </c>
      <c r="T356" s="18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1" t="s">
        <v>165</v>
      </c>
      <c r="AT356" s="181" t="s">
        <v>161</v>
      </c>
      <c r="AU356" s="181" t="s">
        <v>93</v>
      </c>
      <c r="AY356" s="18" t="s">
        <v>159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8" t="s">
        <v>91</v>
      </c>
      <c r="BK356" s="182">
        <f>ROUND(I356*H356,2)</f>
        <v>0</v>
      </c>
      <c r="BL356" s="18" t="s">
        <v>165</v>
      </c>
      <c r="BM356" s="181" t="s">
        <v>822</v>
      </c>
    </row>
    <row r="357" spans="1:65" s="13" customFormat="1">
      <c r="B357" s="183"/>
      <c r="D357" s="184" t="s">
        <v>167</v>
      </c>
      <c r="E357" s="185" t="s">
        <v>1</v>
      </c>
      <c r="F357" s="186" t="s">
        <v>823</v>
      </c>
      <c r="H357" s="185" t="s">
        <v>1</v>
      </c>
      <c r="I357" s="187"/>
      <c r="L357" s="183"/>
      <c r="M357" s="188"/>
      <c r="N357" s="189"/>
      <c r="O357" s="189"/>
      <c r="P357" s="189"/>
      <c r="Q357" s="189"/>
      <c r="R357" s="189"/>
      <c r="S357" s="189"/>
      <c r="T357" s="190"/>
      <c r="AT357" s="185" t="s">
        <v>167</v>
      </c>
      <c r="AU357" s="185" t="s">
        <v>93</v>
      </c>
      <c r="AV357" s="13" t="s">
        <v>91</v>
      </c>
      <c r="AW357" s="13" t="s">
        <v>38</v>
      </c>
      <c r="AX357" s="13" t="s">
        <v>83</v>
      </c>
      <c r="AY357" s="185" t="s">
        <v>159</v>
      </c>
    </row>
    <row r="358" spans="1:65" s="14" customFormat="1">
      <c r="B358" s="191"/>
      <c r="D358" s="184" t="s">
        <v>167</v>
      </c>
      <c r="E358" s="192" t="s">
        <v>1</v>
      </c>
      <c r="F358" s="193" t="s">
        <v>824</v>
      </c>
      <c r="H358" s="194">
        <v>1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167</v>
      </c>
      <c r="AU358" s="192" t="s">
        <v>93</v>
      </c>
      <c r="AV358" s="14" t="s">
        <v>93</v>
      </c>
      <c r="AW358" s="14" t="s">
        <v>38</v>
      </c>
      <c r="AX358" s="14" t="s">
        <v>83</v>
      </c>
      <c r="AY358" s="192" t="s">
        <v>159</v>
      </c>
    </row>
    <row r="359" spans="1:65" s="14" customFormat="1">
      <c r="B359" s="191"/>
      <c r="D359" s="184" t="s">
        <v>167</v>
      </c>
      <c r="E359" s="192" t="s">
        <v>1</v>
      </c>
      <c r="F359" s="193" t="s">
        <v>825</v>
      </c>
      <c r="H359" s="194">
        <v>1</v>
      </c>
      <c r="I359" s="195"/>
      <c r="L359" s="191"/>
      <c r="M359" s="196"/>
      <c r="N359" s="197"/>
      <c r="O359" s="197"/>
      <c r="P359" s="197"/>
      <c r="Q359" s="197"/>
      <c r="R359" s="197"/>
      <c r="S359" s="197"/>
      <c r="T359" s="198"/>
      <c r="AT359" s="192" t="s">
        <v>167</v>
      </c>
      <c r="AU359" s="192" t="s">
        <v>93</v>
      </c>
      <c r="AV359" s="14" t="s">
        <v>93</v>
      </c>
      <c r="AW359" s="14" t="s">
        <v>38</v>
      </c>
      <c r="AX359" s="14" t="s">
        <v>83</v>
      </c>
      <c r="AY359" s="192" t="s">
        <v>159</v>
      </c>
    </row>
    <row r="360" spans="1:65" s="15" customFormat="1">
      <c r="B360" s="199"/>
      <c r="D360" s="184" t="s">
        <v>167</v>
      </c>
      <c r="E360" s="200" t="s">
        <v>1</v>
      </c>
      <c r="F360" s="201" t="s">
        <v>172</v>
      </c>
      <c r="H360" s="202">
        <v>2</v>
      </c>
      <c r="I360" s="203"/>
      <c r="L360" s="199"/>
      <c r="M360" s="204"/>
      <c r="N360" s="205"/>
      <c r="O360" s="205"/>
      <c r="P360" s="205"/>
      <c r="Q360" s="205"/>
      <c r="R360" s="205"/>
      <c r="S360" s="205"/>
      <c r="T360" s="206"/>
      <c r="AT360" s="200" t="s">
        <v>167</v>
      </c>
      <c r="AU360" s="200" t="s">
        <v>93</v>
      </c>
      <c r="AV360" s="15" t="s">
        <v>165</v>
      </c>
      <c r="AW360" s="15" t="s">
        <v>38</v>
      </c>
      <c r="AX360" s="15" t="s">
        <v>91</v>
      </c>
      <c r="AY360" s="200" t="s">
        <v>159</v>
      </c>
    </row>
    <row r="361" spans="1:65" s="2" customFormat="1" ht="30" customHeight="1">
      <c r="A361" s="34"/>
      <c r="B361" s="168"/>
      <c r="C361" s="207" t="s">
        <v>542</v>
      </c>
      <c r="D361" s="207" t="s">
        <v>209</v>
      </c>
      <c r="E361" s="208" t="s">
        <v>826</v>
      </c>
      <c r="F361" s="209" t="s">
        <v>827</v>
      </c>
      <c r="G361" s="210" t="s">
        <v>295</v>
      </c>
      <c r="H361" s="211">
        <v>1</v>
      </c>
      <c r="I361" s="212"/>
      <c r="J361" s="213">
        <f>ROUND(I361*H361,2)</f>
        <v>0</v>
      </c>
      <c r="K361" s="214"/>
      <c r="L361" s="215"/>
      <c r="M361" s="216" t="s">
        <v>1</v>
      </c>
      <c r="N361" s="217" t="s">
        <v>48</v>
      </c>
      <c r="O361" s="60"/>
      <c r="P361" s="179">
        <f>O361*H361</f>
        <v>0</v>
      </c>
      <c r="Q361" s="179">
        <v>0.05</v>
      </c>
      <c r="R361" s="179">
        <f>Q361*H361</f>
        <v>0.05</v>
      </c>
      <c r="S361" s="179">
        <v>0</v>
      </c>
      <c r="T361" s="18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1" t="s">
        <v>200</v>
      </c>
      <c r="AT361" s="181" t="s">
        <v>209</v>
      </c>
      <c r="AU361" s="181" t="s">
        <v>93</v>
      </c>
      <c r="AY361" s="18" t="s">
        <v>159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18" t="s">
        <v>91</v>
      </c>
      <c r="BK361" s="182">
        <f>ROUND(I361*H361,2)</f>
        <v>0</v>
      </c>
      <c r="BL361" s="18" t="s">
        <v>165</v>
      </c>
      <c r="BM361" s="181" t="s">
        <v>828</v>
      </c>
    </row>
    <row r="362" spans="1:65" s="13" customFormat="1">
      <c r="B362" s="183"/>
      <c r="D362" s="184" t="s">
        <v>167</v>
      </c>
      <c r="E362" s="185" t="s">
        <v>1</v>
      </c>
      <c r="F362" s="186" t="s">
        <v>823</v>
      </c>
      <c r="H362" s="185" t="s">
        <v>1</v>
      </c>
      <c r="I362" s="187"/>
      <c r="L362" s="183"/>
      <c r="M362" s="188"/>
      <c r="N362" s="189"/>
      <c r="O362" s="189"/>
      <c r="P362" s="189"/>
      <c r="Q362" s="189"/>
      <c r="R362" s="189"/>
      <c r="S362" s="189"/>
      <c r="T362" s="190"/>
      <c r="AT362" s="185" t="s">
        <v>167</v>
      </c>
      <c r="AU362" s="185" t="s">
        <v>93</v>
      </c>
      <c r="AV362" s="13" t="s">
        <v>91</v>
      </c>
      <c r="AW362" s="13" t="s">
        <v>38</v>
      </c>
      <c r="AX362" s="13" t="s">
        <v>83</v>
      </c>
      <c r="AY362" s="185" t="s">
        <v>159</v>
      </c>
    </row>
    <row r="363" spans="1:65" s="14" customFormat="1">
      <c r="B363" s="191"/>
      <c r="D363" s="184" t="s">
        <v>167</v>
      </c>
      <c r="E363" s="192" t="s">
        <v>1</v>
      </c>
      <c r="F363" s="193" t="s">
        <v>824</v>
      </c>
      <c r="H363" s="194">
        <v>1</v>
      </c>
      <c r="I363" s="195"/>
      <c r="L363" s="191"/>
      <c r="M363" s="196"/>
      <c r="N363" s="197"/>
      <c r="O363" s="197"/>
      <c r="P363" s="197"/>
      <c r="Q363" s="197"/>
      <c r="R363" s="197"/>
      <c r="S363" s="197"/>
      <c r="T363" s="198"/>
      <c r="AT363" s="192" t="s">
        <v>167</v>
      </c>
      <c r="AU363" s="192" t="s">
        <v>93</v>
      </c>
      <c r="AV363" s="14" t="s">
        <v>93</v>
      </c>
      <c r="AW363" s="14" t="s">
        <v>38</v>
      </c>
      <c r="AX363" s="14" t="s">
        <v>83</v>
      </c>
      <c r="AY363" s="192" t="s">
        <v>159</v>
      </c>
    </row>
    <row r="364" spans="1:65" s="15" customFormat="1">
      <c r="B364" s="199"/>
      <c r="D364" s="184" t="s">
        <v>167</v>
      </c>
      <c r="E364" s="200" t="s">
        <v>1</v>
      </c>
      <c r="F364" s="201" t="s">
        <v>172</v>
      </c>
      <c r="H364" s="202">
        <v>1</v>
      </c>
      <c r="I364" s="203"/>
      <c r="L364" s="199"/>
      <c r="M364" s="204"/>
      <c r="N364" s="205"/>
      <c r="O364" s="205"/>
      <c r="P364" s="205"/>
      <c r="Q364" s="205"/>
      <c r="R364" s="205"/>
      <c r="S364" s="205"/>
      <c r="T364" s="206"/>
      <c r="AT364" s="200" t="s">
        <v>167</v>
      </c>
      <c r="AU364" s="200" t="s">
        <v>93</v>
      </c>
      <c r="AV364" s="15" t="s">
        <v>165</v>
      </c>
      <c r="AW364" s="15" t="s">
        <v>38</v>
      </c>
      <c r="AX364" s="15" t="s">
        <v>91</v>
      </c>
      <c r="AY364" s="200" t="s">
        <v>159</v>
      </c>
    </row>
    <row r="365" spans="1:65" s="2" customFormat="1" ht="30" customHeight="1">
      <c r="A365" s="34"/>
      <c r="B365" s="168"/>
      <c r="C365" s="207" t="s">
        <v>546</v>
      </c>
      <c r="D365" s="207" t="s">
        <v>209</v>
      </c>
      <c r="E365" s="208" t="s">
        <v>829</v>
      </c>
      <c r="F365" s="209" t="s">
        <v>830</v>
      </c>
      <c r="G365" s="210" t="s">
        <v>295</v>
      </c>
      <c r="H365" s="211">
        <v>1</v>
      </c>
      <c r="I365" s="212"/>
      <c r="J365" s="213">
        <f>ROUND(I365*H365,2)</f>
        <v>0</v>
      </c>
      <c r="K365" s="214"/>
      <c r="L365" s="215"/>
      <c r="M365" s="216" t="s">
        <v>1</v>
      </c>
      <c r="N365" s="217" t="s">
        <v>48</v>
      </c>
      <c r="O365" s="60"/>
      <c r="P365" s="179">
        <f>O365*H365</f>
        <v>0</v>
      </c>
      <c r="Q365" s="179">
        <v>0.05</v>
      </c>
      <c r="R365" s="179">
        <f>Q365*H365</f>
        <v>0.05</v>
      </c>
      <c r="S365" s="179">
        <v>0</v>
      </c>
      <c r="T365" s="180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1" t="s">
        <v>200</v>
      </c>
      <c r="AT365" s="181" t="s">
        <v>209</v>
      </c>
      <c r="AU365" s="181" t="s">
        <v>93</v>
      </c>
      <c r="AY365" s="18" t="s">
        <v>159</v>
      </c>
      <c r="BE365" s="182">
        <f>IF(N365="základní",J365,0)</f>
        <v>0</v>
      </c>
      <c r="BF365" s="182">
        <f>IF(N365="snížená",J365,0)</f>
        <v>0</v>
      </c>
      <c r="BG365" s="182">
        <f>IF(N365="zákl. přenesená",J365,0)</f>
        <v>0</v>
      </c>
      <c r="BH365" s="182">
        <f>IF(N365="sníž. přenesená",J365,0)</f>
        <v>0</v>
      </c>
      <c r="BI365" s="182">
        <f>IF(N365="nulová",J365,0)</f>
        <v>0</v>
      </c>
      <c r="BJ365" s="18" t="s">
        <v>91</v>
      </c>
      <c r="BK365" s="182">
        <f>ROUND(I365*H365,2)</f>
        <v>0</v>
      </c>
      <c r="BL365" s="18" t="s">
        <v>165</v>
      </c>
      <c r="BM365" s="181" t="s">
        <v>831</v>
      </c>
    </row>
    <row r="366" spans="1:65" s="13" customFormat="1">
      <c r="B366" s="183"/>
      <c r="D366" s="184" t="s">
        <v>167</v>
      </c>
      <c r="E366" s="185" t="s">
        <v>1</v>
      </c>
      <c r="F366" s="186" t="s">
        <v>823</v>
      </c>
      <c r="H366" s="185" t="s">
        <v>1</v>
      </c>
      <c r="I366" s="187"/>
      <c r="L366" s="183"/>
      <c r="M366" s="188"/>
      <c r="N366" s="189"/>
      <c r="O366" s="189"/>
      <c r="P366" s="189"/>
      <c r="Q366" s="189"/>
      <c r="R366" s="189"/>
      <c r="S366" s="189"/>
      <c r="T366" s="190"/>
      <c r="AT366" s="185" t="s">
        <v>167</v>
      </c>
      <c r="AU366" s="185" t="s">
        <v>93</v>
      </c>
      <c r="AV366" s="13" t="s">
        <v>91</v>
      </c>
      <c r="AW366" s="13" t="s">
        <v>38</v>
      </c>
      <c r="AX366" s="13" t="s">
        <v>83</v>
      </c>
      <c r="AY366" s="185" t="s">
        <v>159</v>
      </c>
    </row>
    <row r="367" spans="1:65" s="14" customFormat="1">
      <c r="B367" s="191"/>
      <c r="D367" s="184" t="s">
        <v>167</v>
      </c>
      <c r="E367" s="192" t="s">
        <v>1</v>
      </c>
      <c r="F367" s="193" t="s">
        <v>825</v>
      </c>
      <c r="H367" s="194">
        <v>1</v>
      </c>
      <c r="I367" s="195"/>
      <c r="L367" s="191"/>
      <c r="M367" s="196"/>
      <c r="N367" s="197"/>
      <c r="O367" s="197"/>
      <c r="P367" s="197"/>
      <c r="Q367" s="197"/>
      <c r="R367" s="197"/>
      <c r="S367" s="197"/>
      <c r="T367" s="198"/>
      <c r="AT367" s="192" t="s">
        <v>167</v>
      </c>
      <c r="AU367" s="192" t="s">
        <v>93</v>
      </c>
      <c r="AV367" s="14" t="s">
        <v>93</v>
      </c>
      <c r="AW367" s="14" t="s">
        <v>38</v>
      </c>
      <c r="AX367" s="14" t="s">
        <v>83</v>
      </c>
      <c r="AY367" s="192" t="s">
        <v>159</v>
      </c>
    </row>
    <row r="368" spans="1:65" s="15" customFormat="1">
      <c r="B368" s="199"/>
      <c r="D368" s="184" t="s">
        <v>167</v>
      </c>
      <c r="E368" s="200" t="s">
        <v>1</v>
      </c>
      <c r="F368" s="201" t="s">
        <v>172</v>
      </c>
      <c r="H368" s="202">
        <v>1</v>
      </c>
      <c r="I368" s="203"/>
      <c r="L368" s="199"/>
      <c r="M368" s="204"/>
      <c r="N368" s="205"/>
      <c r="O368" s="205"/>
      <c r="P368" s="205"/>
      <c r="Q368" s="205"/>
      <c r="R368" s="205"/>
      <c r="S368" s="205"/>
      <c r="T368" s="206"/>
      <c r="AT368" s="200" t="s">
        <v>167</v>
      </c>
      <c r="AU368" s="200" t="s">
        <v>93</v>
      </c>
      <c r="AV368" s="15" t="s">
        <v>165</v>
      </c>
      <c r="AW368" s="15" t="s">
        <v>38</v>
      </c>
      <c r="AX368" s="15" t="s">
        <v>91</v>
      </c>
      <c r="AY368" s="200" t="s">
        <v>159</v>
      </c>
    </row>
    <row r="369" spans="1:65" s="12" customFormat="1" ht="22.8" customHeight="1">
      <c r="B369" s="155"/>
      <c r="D369" s="156" t="s">
        <v>82</v>
      </c>
      <c r="E369" s="166" t="s">
        <v>204</v>
      </c>
      <c r="F369" s="166" t="s">
        <v>285</v>
      </c>
      <c r="I369" s="158"/>
      <c r="J369" s="167">
        <f>BK369</f>
        <v>0</v>
      </c>
      <c r="L369" s="155"/>
      <c r="M369" s="160"/>
      <c r="N369" s="161"/>
      <c r="O369" s="161"/>
      <c r="P369" s="162">
        <f>SUM(P370:P636)</f>
        <v>0</v>
      </c>
      <c r="Q369" s="161"/>
      <c r="R369" s="162">
        <f>SUM(R370:R636)</f>
        <v>68.358508360000002</v>
      </c>
      <c r="S369" s="161"/>
      <c r="T369" s="163">
        <f>SUM(T370:T636)</f>
        <v>577.91718000000003</v>
      </c>
      <c r="AR369" s="156" t="s">
        <v>91</v>
      </c>
      <c r="AT369" s="164" t="s">
        <v>82</v>
      </c>
      <c r="AU369" s="164" t="s">
        <v>91</v>
      </c>
      <c r="AY369" s="156" t="s">
        <v>159</v>
      </c>
      <c r="BK369" s="165">
        <f>SUM(BK370:BK636)</f>
        <v>0</v>
      </c>
    </row>
    <row r="370" spans="1:65" s="2" customFormat="1" ht="30" customHeight="1">
      <c r="A370" s="34"/>
      <c r="B370" s="168"/>
      <c r="C370" s="169" t="s">
        <v>550</v>
      </c>
      <c r="D370" s="169" t="s">
        <v>161</v>
      </c>
      <c r="E370" s="170" t="s">
        <v>832</v>
      </c>
      <c r="F370" s="171" t="s">
        <v>833</v>
      </c>
      <c r="G370" s="172" t="s">
        <v>238</v>
      </c>
      <c r="H370" s="173">
        <v>67.2</v>
      </c>
      <c r="I370" s="174"/>
      <c r="J370" s="175">
        <f>ROUND(I370*H370,2)</f>
        <v>0</v>
      </c>
      <c r="K370" s="176"/>
      <c r="L370" s="35"/>
      <c r="M370" s="177" t="s">
        <v>1</v>
      </c>
      <c r="N370" s="178" t="s">
        <v>48</v>
      </c>
      <c r="O370" s="60"/>
      <c r="P370" s="179">
        <f>O370*H370</f>
        <v>0</v>
      </c>
      <c r="Q370" s="179">
        <v>0.15540000000000001</v>
      </c>
      <c r="R370" s="179">
        <f>Q370*H370</f>
        <v>10.442880000000001</v>
      </c>
      <c r="S370" s="179">
        <v>0</v>
      </c>
      <c r="T370" s="180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1" t="s">
        <v>165</v>
      </c>
      <c r="AT370" s="181" t="s">
        <v>161</v>
      </c>
      <c r="AU370" s="181" t="s">
        <v>93</v>
      </c>
      <c r="AY370" s="18" t="s">
        <v>159</v>
      </c>
      <c r="BE370" s="182">
        <f>IF(N370="základní",J370,0)</f>
        <v>0</v>
      </c>
      <c r="BF370" s="182">
        <f>IF(N370="snížená",J370,0)</f>
        <v>0</v>
      </c>
      <c r="BG370" s="182">
        <f>IF(N370="zákl. přenesená",J370,0)</f>
        <v>0</v>
      </c>
      <c r="BH370" s="182">
        <f>IF(N370="sníž. přenesená",J370,0)</f>
        <v>0</v>
      </c>
      <c r="BI370" s="182">
        <f>IF(N370="nulová",J370,0)</f>
        <v>0</v>
      </c>
      <c r="BJ370" s="18" t="s">
        <v>91</v>
      </c>
      <c r="BK370" s="182">
        <f>ROUND(I370*H370,2)</f>
        <v>0</v>
      </c>
      <c r="BL370" s="18" t="s">
        <v>165</v>
      </c>
      <c r="BM370" s="181" t="s">
        <v>834</v>
      </c>
    </row>
    <row r="371" spans="1:65" s="13" customFormat="1">
      <c r="B371" s="183"/>
      <c r="D371" s="184" t="s">
        <v>167</v>
      </c>
      <c r="E371" s="185" t="s">
        <v>1</v>
      </c>
      <c r="F371" s="186" t="s">
        <v>635</v>
      </c>
      <c r="H371" s="185" t="s">
        <v>1</v>
      </c>
      <c r="I371" s="187"/>
      <c r="L371" s="183"/>
      <c r="M371" s="188"/>
      <c r="N371" s="189"/>
      <c r="O371" s="189"/>
      <c r="P371" s="189"/>
      <c r="Q371" s="189"/>
      <c r="R371" s="189"/>
      <c r="S371" s="189"/>
      <c r="T371" s="190"/>
      <c r="AT371" s="185" t="s">
        <v>167</v>
      </c>
      <c r="AU371" s="185" t="s">
        <v>93</v>
      </c>
      <c r="AV371" s="13" t="s">
        <v>91</v>
      </c>
      <c r="AW371" s="13" t="s">
        <v>38</v>
      </c>
      <c r="AX371" s="13" t="s">
        <v>83</v>
      </c>
      <c r="AY371" s="185" t="s">
        <v>159</v>
      </c>
    </row>
    <row r="372" spans="1:65" s="14" customFormat="1" ht="20.399999999999999">
      <c r="B372" s="191"/>
      <c r="D372" s="184" t="s">
        <v>167</v>
      </c>
      <c r="E372" s="192" t="s">
        <v>1</v>
      </c>
      <c r="F372" s="193" t="s">
        <v>835</v>
      </c>
      <c r="H372" s="194">
        <v>44.8</v>
      </c>
      <c r="I372" s="195"/>
      <c r="L372" s="191"/>
      <c r="M372" s="196"/>
      <c r="N372" s="197"/>
      <c r="O372" s="197"/>
      <c r="P372" s="197"/>
      <c r="Q372" s="197"/>
      <c r="R372" s="197"/>
      <c r="S372" s="197"/>
      <c r="T372" s="198"/>
      <c r="AT372" s="192" t="s">
        <v>167</v>
      </c>
      <c r="AU372" s="192" t="s">
        <v>93</v>
      </c>
      <c r="AV372" s="14" t="s">
        <v>93</v>
      </c>
      <c r="AW372" s="14" t="s">
        <v>38</v>
      </c>
      <c r="AX372" s="14" t="s">
        <v>83</v>
      </c>
      <c r="AY372" s="192" t="s">
        <v>159</v>
      </c>
    </row>
    <row r="373" spans="1:65" s="14" customFormat="1" ht="20.399999999999999">
      <c r="B373" s="191"/>
      <c r="D373" s="184" t="s">
        <v>167</v>
      </c>
      <c r="E373" s="192" t="s">
        <v>1</v>
      </c>
      <c r="F373" s="193" t="s">
        <v>836</v>
      </c>
      <c r="H373" s="194">
        <v>22.4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167</v>
      </c>
      <c r="AU373" s="192" t="s">
        <v>93</v>
      </c>
      <c r="AV373" s="14" t="s">
        <v>93</v>
      </c>
      <c r="AW373" s="14" t="s">
        <v>38</v>
      </c>
      <c r="AX373" s="14" t="s">
        <v>83</v>
      </c>
      <c r="AY373" s="192" t="s">
        <v>159</v>
      </c>
    </row>
    <row r="374" spans="1:65" s="15" customFormat="1">
      <c r="B374" s="199"/>
      <c r="D374" s="184" t="s">
        <v>167</v>
      </c>
      <c r="E374" s="200" t="s">
        <v>1</v>
      </c>
      <c r="F374" s="201" t="s">
        <v>172</v>
      </c>
      <c r="H374" s="202">
        <v>67.2</v>
      </c>
      <c r="I374" s="203"/>
      <c r="L374" s="199"/>
      <c r="M374" s="204"/>
      <c r="N374" s="205"/>
      <c r="O374" s="205"/>
      <c r="P374" s="205"/>
      <c r="Q374" s="205"/>
      <c r="R374" s="205"/>
      <c r="S374" s="205"/>
      <c r="T374" s="206"/>
      <c r="AT374" s="200" t="s">
        <v>167</v>
      </c>
      <c r="AU374" s="200" t="s">
        <v>93</v>
      </c>
      <c r="AV374" s="15" t="s">
        <v>165</v>
      </c>
      <c r="AW374" s="15" t="s">
        <v>38</v>
      </c>
      <c r="AX374" s="15" t="s">
        <v>91</v>
      </c>
      <c r="AY374" s="200" t="s">
        <v>159</v>
      </c>
    </row>
    <row r="375" spans="1:65" s="2" customFormat="1" ht="14.4" customHeight="1">
      <c r="A375" s="34"/>
      <c r="B375" s="168"/>
      <c r="C375" s="207" t="s">
        <v>554</v>
      </c>
      <c r="D375" s="207" t="s">
        <v>209</v>
      </c>
      <c r="E375" s="208" t="s">
        <v>837</v>
      </c>
      <c r="F375" s="209" t="s">
        <v>838</v>
      </c>
      <c r="G375" s="210" t="s">
        <v>238</v>
      </c>
      <c r="H375" s="211">
        <v>69.215999999999994</v>
      </c>
      <c r="I375" s="212"/>
      <c r="J375" s="213">
        <f>ROUND(I375*H375,2)</f>
        <v>0</v>
      </c>
      <c r="K375" s="214"/>
      <c r="L375" s="215"/>
      <c r="M375" s="216" t="s">
        <v>1</v>
      </c>
      <c r="N375" s="217" t="s">
        <v>48</v>
      </c>
      <c r="O375" s="60"/>
      <c r="P375" s="179">
        <f>O375*H375</f>
        <v>0</v>
      </c>
      <c r="Q375" s="179">
        <v>0.10199999999999999</v>
      </c>
      <c r="R375" s="179">
        <f>Q375*H375</f>
        <v>7.0600319999999988</v>
      </c>
      <c r="S375" s="179">
        <v>0</v>
      </c>
      <c r="T375" s="180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1" t="s">
        <v>200</v>
      </c>
      <c r="AT375" s="181" t="s">
        <v>209</v>
      </c>
      <c r="AU375" s="181" t="s">
        <v>93</v>
      </c>
      <c r="AY375" s="18" t="s">
        <v>159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18" t="s">
        <v>91</v>
      </c>
      <c r="BK375" s="182">
        <f>ROUND(I375*H375,2)</f>
        <v>0</v>
      </c>
      <c r="BL375" s="18" t="s">
        <v>165</v>
      </c>
      <c r="BM375" s="181" t="s">
        <v>839</v>
      </c>
    </row>
    <row r="376" spans="1:65" s="14" customFormat="1">
      <c r="B376" s="191"/>
      <c r="D376" s="184" t="s">
        <v>167</v>
      </c>
      <c r="E376" s="192" t="s">
        <v>1</v>
      </c>
      <c r="F376" s="193" t="s">
        <v>840</v>
      </c>
      <c r="H376" s="194">
        <v>69.215999999999994</v>
      </c>
      <c r="I376" s="195"/>
      <c r="L376" s="191"/>
      <c r="M376" s="196"/>
      <c r="N376" s="197"/>
      <c r="O376" s="197"/>
      <c r="P376" s="197"/>
      <c r="Q376" s="197"/>
      <c r="R376" s="197"/>
      <c r="S376" s="197"/>
      <c r="T376" s="198"/>
      <c r="AT376" s="192" t="s">
        <v>167</v>
      </c>
      <c r="AU376" s="192" t="s">
        <v>93</v>
      </c>
      <c r="AV376" s="14" t="s">
        <v>93</v>
      </c>
      <c r="AW376" s="14" t="s">
        <v>38</v>
      </c>
      <c r="AX376" s="14" t="s">
        <v>83</v>
      </c>
      <c r="AY376" s="192" t="s">
        <v>159</v>
      </c>
    </row>
    <row r="377" spans="1:65" s="15" customFormat="1">
      <c r="B377" s="199"/>
      <c r="D377" s="184" t="s">
        <v>167</v>
      </c>
      <c r="E377" s="200" t="s">
        <v>1</v>
      </c>
      <c r="F377" s="201" t="s">
        <v>172</v>
      </c>
      <c r="H377" s="202">
        <v>69.215999999999994</v>
      </c>
      <c r="I377" s="203"/>
      <c r="L377" s="199"/>
      <c r="M377" s="204"/>
      <c r="N377" s="205"/>
      <c r="O377" s="205"/>
      <c r="P377" s="205"/>
      <c r="Q377" s="205"/>
      <c r="R377" s="205"/>
      <c r="S377" s="205"/>
      <c r="T377" s="206"/>
      <c r="AT377" s="200" t="s">
        <v>167</v>
      </c>
      <c r="AU377" s="200" t="s">
        <v>93</v>
      </c>
      <c r="AV377" s="15" t="s">
        <v>165</v>
      </c>
      <c r="AW377" s="15" t="s">
        <v>38</v>
      </c>
      <c r="AX377" s="15" t="s">
        <v>91</v>
      </c>
      <c r="AY377" s="200" t="s">
        <v>159</v>
      </c>
    </row>
    <row r="378" spans="1:65" s="2" customFormat="1" ht="19.8" customHeight="1">
      <c r="A378" s="34"/>
      <c r="B378" s="168"/>
      <c r="C378" s="169" t="s">
        <v>556</v>
      </c>
      <c r="D378" s="169" t="s">
        <v>161</v>
      </c>
      <c r="E378" s="170" t="s">
        <v>841</v>
      </c>
      <c r="F378" s="171" t="s">
        <v>842</v>
      </c>
      <c r="G378" s="172" t="s">
        <v>238</v>
      </c>
      <c r="H378" s="173">
        <v>43.5</v>
      </c>
      <c r="I378" s="174"/>
      <c r="J378" s="175">
        <f>ROUND(I378*H378,2)</f>
        <v>0</v>
      </c>
      <c r="K378" s="176"/>
      <c r="L378" s="35"/>
      <c r="M378" s="177" t="s">
        <v>1</v>
      </c>
      <c r="N378" s="178" t="s">
        <v>48</v>
      </c>
      <c r="O378" s="60"/>
      <c r="P378" s="179">
        <f>O378*H378</f>
        <v>0</v>
      </c>
      <c r="Q378" s="179">
        <v>0.29221000000000003</v>
      </c>
      <c r="R378" s="179">
        <f>Q378*H378</f>
        <v>12.711135000000001</v>
      </c>
      <c r="S378" s="179">
        <v>0</v>
      </c>
      <c r="T378" s="18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1" t="s">
        <v>165</v>
      </c>
      <c r="AT378" s="181" t="s">
        <v>161</v>
      </c>
      <c r="AU378" s="181" t="s">
        <v>93</v>
      </c>
      <c r="AY378" s="18" t="s">
        <v>159</v>
      </c>
      <c r="BE378" s="182">
        <f>IF(N378="základní",J378,0)</f>
        <v>0</v>
      </c>
      <c r="BF378" s="182">
        <f>IF(N378="snížená",J378,0)</f>
        <v>0</v>
      </c>
      <c r="BG378" s="182">
        <f>IF(N378="zákl. přenesená",J378,0)</f>
        <v>0</v>
      </c>
      <c r="BH378" s="182">
        <f>IF(N378="sníž. přenesená",J378,0)</f>
        <v>0</v>
      </c>
      <c r="BI378" s="182">
        <f>IF(N378="nulová",J378,0)</f>
        <v>0</v>
      </c>
      <c r="BJ378" s="18" t="s">
        <v>91</v>
      </c>
      <c r="BK378" s="182">
        <f>ROUND(I378*H378,2)</f>
        <v>0</v>
      </c>
      <c r="BL378" s="18" t="s">
        <v>165</v>
      </c>
      <c r="BM378" s="181" t="s">
        <v>843</v>
      </c>
    </row>
    <row r="379" spans="1:65" s="13" customFormat="1">
      <c r="B379" s="183"/>
      <c r="D379" s="184" t="s">
        <v>167</v>
      </c>
      <c r="E379" s="185" t="s">
        <v>1</v>
      </c>
      <c r="F379" s="186" t="s">
        <v>844</v>
      </c>
      <c r="H379" s="185" t="s">
        <v>1</v>
      </c>
      <c r="I379" s="187"/>
      <c r="L379" s="183"/>
      <c r="M379" s="188"/>
      <c r="N379" s="189"/>
      <c r="O379" s="189"/>
      <c r="P379" s="189"/>
      <c r="Q379" s="189"/>
      <c r="R379" s="189"/>
      <c r="S379" s="189"/>
      <c r="T379" s="190"/>
      <c r="AT379" s="185" t="s">
        <v>167</v>
      </c>
      <c r="AU379" s="185" t="s">
        <v>93</v>
      </c>
      <c r="AV379" s="13" t="s">
        <v>91</v>
      </c>
      <c r="AW379" s="13" t="s">
        <v>38</v>
      </c>
      <c r="AX379" s="13" t="s">
        <v>83</v>
      </c>
      <c r="AY379" s="185" t="s">
        <v>159</v>
      </c>
    </row>
    <row r="380" spans="1:65" s="14" customFormat="1">
      <c r="B380" s="191"/>
      <c r="D380" s="184" t="s">
        <v>167</v>
      </c>
      <c r="E380" s="192" t="s">
        <v>1</v>
      </c>
      <c r="F380" s="193" t="s">
        <v>845</v>
      </c>
      <c r="H380" s="194">
        <v>43.5</v>
      </c>
      <c r="I380" s="195"/>
      <c r="L380" s="191"/>
      <c r="M380" s="196"/>
      <c r="N380" s="197"/>
      <c r="O380" s="197"/>
      <c r="P380" s="197"/>
      <c r="Q380" s="197"/>
      <c r="R380" s="197"/>
      <c r="S380" s="197"/>
      <c r="T380" s="198"/>
      <c r="AT380" s="192" t="s">
        <v>167</v>
      </c>
      <c r="AU380" s="192" t="s">
        <v>93</v>
      </c>
      <c r="AV380" s="14" t="s">
        <v>93</v>
      </c>
      <c r="AW380" s="14" t="s">
        <v>38</v>
      </c>
      <c r="AX380" s="14" t="s">
        <v>83</v>
      </c>
      <c r="AY380" s="192" t="s">
        <v>159</v>
      </c>
    </row>
    <row r="381" spans="1:65" s="15" customFormat="1">
      <c r="B381" s="199"/>
      <c r="D381" s="184" t="s">
        <v>167</v>
      </c>
      <c r="E381" s="200" t="s">
        <v>1</v>
      </c>
      <c r="F381" s="201" t="s">
        <v>172</v>
      </c>
      <c r="H381" s="202">
        <v>43.5</v>
      </c>
      <c r="I381" s="203"/>
      <c r="L381" s="199"/>
      <c r="M381" s="204"/>
      <c r="N381" s="205"/>
      <c r="O381" s="205"/>
      <c r="P381" s="205"/>
      <c r="Q381" s="205"/>
      <c r="R381" s="205"/>
      <c r="S381" s="205"/>
      <c r="T381" s="206"/>
      <c r="AT381" s="200" t="s">
        <v>167</v>
      </c>
      <c r="AU381" s="200" t="s">
        <v>93</v>
      </c>
      <c r="AV381" s="15" t="s">
        <v>165</v>
      </c>
      <c r="AW381" s="15" t="s">
        <v>38</v>
      </c>
      <c r="AX381" s="15" t="s">
        <v>91</v>
      </c>
      <c r="AY381" s="200" t="s">
        <v>159</v>
      </c>
    </row>
    <row r="382" spans="1:65" s="2" customFormat="1" ht="19.8" customHeight="1">
      <c r="A382" s="34"/>
      <c r="B382" s="168"/>
      <c r="C382" s="207" t="s">
        <v>562</v>
      </c>
      <c r="D382" s="207" t="s">
        <v>209</v>
      </c>
      <c r="E382" s="208" t="s">
        <v>846</v>
      </c>
      <c r="F382" s="209" t="s">
        <v>847</v>
      </c>
      <c r="G382" s="210" t="s">
        <v>238</v>
      </c>
      <c r="H382" s="211">
        <v>44.805</v>
      </c>
      <c r="I382" s="212"/>
      <c r="J382" s="213">
        <f>ROUND(I382*H382,2)</f>
        <v>0</v>
      </c>
      <c r="K382" s="214"/>
      <c r="L382" s="215"/>
      <c r="M382" s="216" t="s">
        <v>1</v>
      </c>
      <c r="N382" s="217" t="s">
        <v>48</v>
      </c>
      <c r="O382" s="60"/>
      <c r="P382" s="179">
        <f>O382*H382</f>
        <v>0</v>
      </c>
      <c r="Q382" s="179">
        <v>1.6E-2</v>
      </c>
      <c r="R382" s="179">
        <f>Q382*H382</f>
        <v>0.71687999999999996</v>
      </c>
      <c r="S382" s="179">
        <v>0</v>
      </c>
      <c r="T382" s="180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1" t="s">
        <v>200</v>
      </c>
      <c r="AT382" s="181" t="s">
        <v>209</v>
      </c>
      <c r="AU382" s="181" t="s">
        <v>93</v>
      </c>
      <c r="AY382" s="18" t="s">
        <v>159</v>
      </c>
      <c r="BE382" s="182">
        <f>IF(N382="základní",J382,0)</f>
        <v>0</v>
      </c>
      <c r="BF382" s="182">
        <f>IF(N382="snížená",J382,0)</f>
        <v>0</v>
      </c>
      <c r="BG382" s="182">
        <f>IF(N382="zákl. přenesená",J382,0)</f>
        <v>0</v>
      </c>
      <c r="BH382" s="182">
        <f>IF(N382="sníž. přenesená",J382,0)</f>
        <v>0</v>
      </c>
      <c r="BI382" s="182">
        <f>IF(N382="nulová",J382,0)</f>
        <v>0</v>
      </c>
      <c r="BJ382" s="18" t="s">
        <v>91</v>
      </c>
      <c r="BK382" s="182">
        <f>ROUND(I382*H382,2)</f>
        <v>0</v>
      </c>
      <c r="BL382" s="18" t="s">
        <v>165</v>
      </c>
      <c r="BM382" s="181" t="s">
        <v>848</v>
      </c>
    </row>
    <row r="383" spans="1:65" s="13" customFormat="1">
      <c r="B383" s="183"/>
      <c r="D383" s="184" t="s">
        <v>167</v>
      </c>
      <c r="E383" s="185" t="s">
        <v>1</v>
      </c>
      <c r="F383" s="186" t="s">
        <v>849</v>
      </c>
      <c r="H383" s="185" t="s">
        <v>1</v>
      </c>
      <c r="I383" s="187"/>
      <c r="L383" s="183"/>
      <c r="M383" s="188"/>
      <c r="N383" s="189"/>
      <c r="O383" s="189"/>
      <c r="P383" s="189"/>
      <c r="Q383" s="189"/>
      <c r="R383" s="189"/>
      <c r="S383" s="189"/>
      <c r="T383" s="190"/>
      <c r="AT383" s="185" t="s">
        <v>167</v>
      </c>
      <c r="AU383" s="185" t="s">
        <v>93</v>
      </c>
      <c r="AV383" s="13" t="s">
        <v>91</v>
      </c>
      <c r="AW383" s="13" t="s">
        <v>38</v>
      </c>
      <c r="AX383" s="13" t="s">
        <v>83</v>
      </c>
      <c r="AY383" s="185" t="s">
        <v>159</v>
      </c>
    </row>
    <row r="384" spans="1:65" s="14" customFormat="1">
      <c r="B384" s="191"/>
      <c r="D384" s="184" t="s">
        <v>167</v>
      </c>
      <c r="E384" s="192" t="s">
        <v>1</v>
      </c>
      <c r="F384" s="193" t="s">
        <v>850</v>
      </c>
      <c r="H384" s="194">
        <v>44.805</v>
      </c>
      <c r="I384" s="195"/>
      <c r="L384" s="191"/>
      <c r="M384" s="196"/>
      <c r="N384" s="197"/>
      <c r="O384" s="197"/>
      <c r="P384" s="197"/>
      <c r="Q384" s="197"/>
      <c r="R384" s="197"/>
      <c r="S384" s="197"/>
      <c r="T384" s="198"/>
      <c r="AT384" s="192" t="s">
        <v>167</v>
      </c>
      <c r="AU384" s="192" t="s">
        <v>93</v>
      </c>
      <c r="AV384" s="14" t="s">
        <v>93</v>
      </c>
      <c r="AW384" s="14" t="s">
        <v>38</v>
      </c>
      <c r="AX384" s="14" t="s">
        <v>83</v>
      </c>
      <c r="AY384" s="192" t="s">
        <v>159</v>
      </c>
    </row>
    <row r="385" spans="1:65" s="15" customFormat="1">
      <c r="B385" s="199"/>
      <c r="D385" s="184" t="s">
        <v>167</v>
      </c>
      <c r="E385" s="200" t="s">
        <v>1</v>
      </c>
      <c r="F385" s="201" t="s">
        <v>172</v>
      </c>
      <c r="H385" s="202">
        <v>44.805</v>
      </c>
      <c r="I385" s="203"/>
      <c r="L385" s="199"/>
      <c r="M385" s="204"/>
      <c r="N385" s="205"/>
      <c r="O385" s="205"/>
      <c r="P385" s="205"/>
      <c r="Q385" s="205"/>
      <c r="R385" s="205"/>
      <c r="S385" s="205"/>
      <c r="T385" s="206"/>
      <c r="AT385" s="200" t="s">
        <v>167</v>
      </c>
      <c r="AU385" s="200" t="s">
        <v>93</v>
      </c>
      <c r="AV385" s="15" t="s">
        <v>165</v>
      </c>
      <c r="AW385" s="15" t="s">
        <v>38</v>
      </c>
      <c r="AX385" s="15" t="s">
        <v>91</v>
      </c>
      <c r="AY385" s="200" t="s">
        <v>159</v>
      </c>
    </row>
    <row r="386" spans="1:65" s="2" customFormat="1" ht="19.8" customHeight="1">
      <c r="A386" s="34"/>
      <c r="B386" s="168"/>
      <c r="C386" s="207" t="s">
        <v>567</v>
      </c>
      <c r="D386" s="207" t="s">
        <v>209</v>
      </c>
      <c r="E386" s="208" t="s">
        <v>851</v>
      </c>
      <c r="F386" s="209" t="s">
        <v>852</v>
      </c>
      <c r="G386" s="210" t="s">
        <v>238</v>
      </c>
      <c r="H386" s="211">
        <v>44.805</v>
      </c>
      <c r="I386" s="212"/>
      <c r="J386" s="213">
        <f>ROUND(I386*H386,2)</f>
        <v>0</v>
      </c>
      <c r="K386" s="214"/>
      <c r="L386" s="215"/>
      <c r="M386" s="216" t="s">
        <v>1</v>
      </c>
      <c r="N386" s="217" t="s">
        <v>48</v>
      </c>
      <c r="O386" s="60"/>
      <c r="P386" s="179">
        <f>O386*H386</f>
        <v>0</v>
      </c>
      <c r="Q386" s="179">
        <v>3.5999999999999999E-3</v>
      </c>
      <c r="R386" s="179">
        <f>Q386*H386</f>
        <v>0.161298</v>
      </c>
      <c r="S386" s="179">
        <v>0</v>
      </c>
      <c r="T386" s="180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1" t="s">
        <v>200</v>
      </c>
      <c r="AT386" s="181" t="s">
        <v>209</v>
      </c>
      <c r="AU386" s="181" t="s">
        <v>93</v>
      </c>
      <c r="AY386" s="18" t="s">
        <v>159</v>
      </c>
      <c r="BE386" s="182">
        <f>IF(N386="základní",J386,0)</f>
        <v>0</v>
      </c>
      <c r="BF386" s="182">
        <f>IF(N386="snížená",J386,0)</f>
        <v>0</v>
      </c>
      <c r="BG386" s="182">
        <f>IF(N386="zákl. přenesená",J386,0)</f>
        <v>0</v>
      </c>
      <c r="BH386" s="182">
        <f>IF(N386="sníž. přenesená",J386,0)</f>
        <v>0</v>
      </c>
      <c r="BI386" s="182">
        <f>IF(N386="nulová",J386,0)</f>
        <v>0</v>
      </c>
      <c r="BJ386" s="18" t="s">
        <v>91</v>
      </c>
      <c r="BK386" s="182">
        <f>ROUND(I386*H386,2)</f>
        <v>0</v>
      </c>
      <c r="BL386" s="18" t="s">
        <v>165</v>
      </c>
      <c r="BM386" s="181" t="s">
        <v>853</v>
      </c>
    </row>
    <row r="387" spans="1:65" s="14" customFormat="1">
      <c r="B387" s="191"/>
      <c r="D387" s="184" t="s">
        <v>167</v>
      </c>
      <c r="E387" s="192" t="s">
        <v>1</v>
      </c>
      <c r="F387" s="193" t="s">
        <v>850</v>
      </c>
      <c r="H387" s="194">
        <v>44.805</v>
      </c>
      <c r="I387" s="195"/>
      <c r="L387" s="191"/>
      <c r="M387" s="196"/>
      <c r="N387" s="197"/>
      <c r="O387" s="197"/>
      <c r="P387" s="197"/>
      <c r="Q387" s="197"/>
      <c r="R387" s="197"/>
      <c r="S387" s="197"/>
      <c r="T387" s="198"/>
      <c r="AT387" s="192" t="s">
        <v>167</v>
      </c>
      <c r="AU387" s="192" t="s">
        <v>93</v>
      </c>
      <c r="AV387" s="14" t="s">
        <v>93</v>
      </c>
      <c r="AW387" s="14" t="s">
        <v>38</v>
      </c>
      <c r="AX387" s="14" t="s">
        <v>83</v>
      </c>
      <c r="AY387" s="192" t="s">
        <v>159</v>
      </c>
    </row>
    <row r="388" spans="1:65" s="15" customFormat="1">
      <c r="B388" s="199"/>
      <c r="D388" s="184" t="s">
        <v>167</v>
      </c>
      <c r="E388" s="200" t="s">
        <v>1</v>
      </c>
      <c r="F388" s="201" t="s">
        <v>172</v>
      </c>
      <c r="H388" s="202">
        <v>44.805</v>
      </c>
      <c r="I388" s="203"/>
      <c r="L388" s="199"/>
      <c r="M388" s="204"/>
      <c r="N388" s="205"/>
      <c r="O388" s="205"/>
      <c r="P388" s="205"/>
      <c r="Q388" s="205"/>
      <c r="R388" s="205"/>
      <c r="S388" s="205"/>
      <c r="T388" s="206"/>
      <c r="AT388" s="200" t="s">
        <v>167</v>
      </c>
      <c r="AU388" s="200" t="s">
        <v>93</v>
      </c>
      <c r="AV388" s="15" t="s">
        <v>165</v>
      </c>
      <c r="AW388" s="15" t="s">
        <v>38</v>
      </c>
      <c r="AX388" s="15" t="s">
        <v>91</v>
      </c>
      <c r="AY388" s="200" t="s">
        <v>159</v>
      </c>
    </row>
    <row r="389" spans="1:65" s="2" customFormat="1" ht="30" customHeight="1">
      <c r="A389" s="34"/>
      <c r="B389" s="168"/>
      <c r="C389" s="169" t="s">
        <v>572</v>
      </c>
      <c r="D389" s="169" t="s">
        <v>161</v>
      </c>
      <c r="E389" s="170" t="s">
        <v>854</v>
      </c>
      <c r="F389" s="171" t="s">
        <v>855</v>
      </c>
      <c r="G389" s="172" t="s">
        <v>164</v>
      </c>
      <c r="H389" s="173">
        <v>756.8</v>
      </c>
      <c r="I389" s="174"/>
      <c r="J389" s="175">
        <f>ROUND(I389*H389,2)</f>
        <v>0</v>
      </c>
      <c r="K389" s="176"/>
      <c r="L389" s="35"/>
      <c r="M389" s="177" t="s">
        <v>1</v>
      </c>
      <c r="N389" s="178" t="s">
        <v>48</v>
      </c>
      <c r="O389" s="60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1" t="s">
        <v>165</v>
      </c>
      <c r="AT389" s="181" t="s">
        <v>161</v>
      </c>
      <c r="AU389" s="181" t="s">
        <v>93</v>
      </c>
      <c r="AY389" s="18" t="s">
        <v>159</v>
      </c>
      <c r="BE389" s="182">
        <f>IF(N389="základní",J389,0)</f>
        <v>0</v>
      </c>
      <c r="BF389" s="182">
        <f>IF(N389="snížená",J389,0)</f>
        <v>0</v>
      </c>
      <c r="BG389" s="182">
        <f>IF(N389="zákl. přenesená",J389,0)</f>
        <v>0</v>
      </c>
      <c r="BH389" s="182">
        <f>IF(N389="sníž. přenesená",J389,0)</f>
        <v>0</v>
      </c>
      <c r="BI389" s="182">
        <f>IF(N389="nulová",J389,0)</f>
        <v>0</v>
      </c>
      <c r="BJ389" s="18" t="s">
        <v>91</v>
      </c>
      <c r="BK389" s="182">
        <f>ROUND(I389*H389,2)</f>
        <v>0</v>
      </c>
      <c r="BL389" s="18" t="s">
        <v>165</v>
      </c>
      <c r="BM389" s="181" t="s">
        <v>856</v>
      </c>
    </row>
    <row r="390" spans="1:65" s="13" customFormat="1" ht="20.399999999999999">
      <c r="B390" s="183"/>
      <c r="D390" s="184" t="s">
        <v>167</v>
      </c>
      <c r="E390" s="185" t="s">
        <v>1</v>
      </c>
      <c r="F390" s="186" t="s">
        <v>857</v>
      </c>
      <c r="H390" s="185" t="s">
        <v>1</v>
      </c>
      <c r="I390" s="187"/>
      <c r="L390" s="183"/>
      <c r="M390" s="188"/>
      <c r="N390" s="189"/>
      <c r="O390" s="189"/>
      <c r="P390" s="189"/>
      <c r="Q390" s="189"/>
      <c r="R390" s="189"/>
      <c r="S390" s="189"/>
      <c r="T390" s="190"/>
      <c r="AT390" s="185" t="s">
        <v>167</v>
      </c>
      <c r="AU390" s="185" t="s">
        <v>93</v>
      </c>
      <c r="AV390" s="13" t="s">
        <v>91</v>
      </c>
      <c r="AW390" s="13" t="s">
        <v>38</v>
      </c>
      <c r="AX390" s="13" t="s">
        <v>83</v>
      </c>
      <c r="AY390" s="185" t="s">
        <v>159</v>
      </c>
    </row>
    <row r="391" spans="1:65" s="13" customFormat="1">
      <c r="B391" s="183"/>
      <c r="D391" s="184" t="s">
        <v>167</v>
      </c>
      <c r="E391" s="185" t="s">
        <v>1</v>
      </c>
      <c r="F391" s="186" t="s">
        <v>858</v>
      </c>
      <c r="H391" s="185" t="s">
        <v>1</v>
      </c>
      <c r="I391" s="187"/>
      <c r="L391" s="183"/>
      <c r="M391" s="188"/>
      <c r="N391" s="189"/>
      <c r="O391" s="189"/>
      <c r="P391" s="189"/>
      <c r="Q391" s="189"/>
      <c r="R391" s="189"/>
      <c r="S391" s="189"/>
      <c r="T391" s="190"/>
      <c r="AT391" s="185" t="s">
        <v>167</v>
      </c>
      <c r="AU391" s="185" t="s">
        <v>93</v>
      </c>
      <c r="AV391" s="13" t="s">
        <v>91</v>
      </c>
      <c r="AW391" s="13" t="s">
        <v>38</v>
      </c>
      <c r="AX391" s="13" t="s">
        <v>83</v>
      </c>
      <c r="AY391" s="185" t="s">
        <v>159</v>
      </c>
    </row>
    <row r="392" spans="1:65" s="14" customFormat="1">
      <c r="B392" s="191"/>
      <c r="D392" s="184" t="s">
        <v>167</v>
      </c>
      <c r="E392" s="192" t="s">
        <v>1</v>
      </c>
      <c r="F392" s="193" t="s">
        <v>859</v>
      </c>
      <c r="H392" s="194">
        <v>412.8</v>
      </c>
      <c r="I392" s="195"/>
      <c r="L392" s="191"/>
      <c r="M392" s="196"/>
      <c r="N392" s="197"/>
      <c r="O392" s="197"/>
      <c r="P392" s="197"/>
      <c r="Q392" s="197"/>
      <c r="R392" s="197"/>
      <c r="S392" s="197"/>
      <c r="T392" s="198"/>
      <c r="AT392" s="192" t="s">
        <v>167</v>
      </c>
      <c r="AU392" s="192" t="s">
        <v>93</v>
      </c>
      <c r="AV392" s="14" t="s">
        <v>93</v>
      </c>
      <c r="AW392" s="14" t="s">
        <v>38</v>
      </c>
      <c r="AX392" s="14" t="s">
        <v>83</v>
      </c>
      <c r="AY392" s="192" t="s">
        <v>159</v>
      </c>
    </row>
    <row r="393" spans="1:65" s="13" customFormat="1" ht="20.399999999999999">
      <c r="B393" s="183"/>
      <c r="D393" s="184" t="s">
        <v>167</v>
      </c>
      <c r="E393" s="185" t="s">
        <v>1</v>
      </c>
      <c r="F393" s="186" t="s">
        <v>860</v>
      </c>
      <c r="H393" s="185" t="s">
        <v>1</v>
      </c>
      <c r="I393" s="187"/>
      <c r="L393" s="183"/>
      <c r="M393" s="188"/>
      <c r="N393" s="189"/>
      <c r="O393" s="189"/>
      <c r="P393" s="189"/>
      <c r="Q393" s="189"/>
      <c r="R393" s="189"/>
      <c r="S393" s="189"/>
      <c r="T393" s="190"/>
      <c r="AT393" s="185" t="s">
        <v>167</v>
      </c>
      <c r="AU393" s="185" t="s">
        <v>93</v>
      </c>
      <c r="AV393" s="13" t="s">
        <v>91</v>
      </c>
      <c r="AW393" s="13" t="s">
        <v>38</v>
      </c>
      <c r="AX393" s="13" t="s">
        <v>83</v>
      </c>
      <c r="AY393" s="185" t="s">
        <v>159</v>
      </c>
    </row>
    <row r="394" spans="1:65" s="14" customFormat="1">
      <c r="B394" s="191"/>
      <c r="D394" s="184" t="s">
        <v>167</v>
      </c>
      <c r="E394" s="192" t="s">
        <v>1</v>
      </c>
      <c r="F394" s="193" t="s">
        <v>861</v>
      </c>
      <c r="H394" s="194">
        <v>344</v>
      </c>
      <c r="I394" s="195"/>
      <c r="L394" s="191"/>
      <c r="M394" s="196"/>
      <c r="N394" s="197"/>
      <c r="O394" s="197"/>
      <c r="P394" s="197"/>
      <c r="Q394" s="197"/>
      <c r="R394" s="197"/>
      <c r="S394" s="197"/>
      <c r="T394" s="198"/>
      <c r="AT394" s="192" t="s">
        <v>167</v>
      </c>
      <c r="AU394" s="192" t="s">
        <v>93</v>
      </c>
      <c r="AV394" s="14" t="s">
        <v>93</v>
      </c>
      <c r="AW394" s="14" t="s">
        <v>38</v>
      </c>
      <c r="AX394" s="14" t="s">
        <v>83</v>
      </c>
      <c r="AY394" s="192" t="s">
        <v>159</v>
      </c>
    </row>
    <row r="395" spans="1:65" s="15" customFormat="1">
      <c r="B395" s="199"/>
      <c r="D395" s="184" t="s">
        <v>167</v>
      </c>
      <c r="E395" s="200" t="s">
        <v>1</v>
      </c>
      <c r="F395" s="201" t="s">
        <v>172</v>
      </c>
      <c r="H395" s="202">
        <v>756.8</v>
      </c>
      <c r="I395" s="203"/>
      <c r="L395" s="199"/>
      <c r="M395" s="204"/>
      <c r="N395" s="205"/>
      <c r="O395" s="205"/>
      <c r="P395" s="205"/>
      <c r="Q395" s="205"/>
      <c r="R395" s="205"/>
      <c r="S395" s="205"/>
      <c r="T395" s="206"/>
      <c r="AT395" s="200" t="s">
        <v>167</v>
      </c>
      <c r="AU395" s="200" t="s">
        <v>93</v>
      </c>
      <c r="AV395" s="15" t="s">
        <v>165</v>
      </c>
      <c r="AW395" s="15" t="s">
        <v>38</v>
      </c>
      <c r="AX395" s="15" t="s">
        <v>91</v>
      </c>
      <c r="AY395" s="200" t="s">
        <v>159</v>
      </c>
    </row>
    <row r="396" spans="1:65" s="2" customFormat="1" ht="30" customHeight="1">
      <c r="A396" s="34"/>
      <c r="B396" s="168"/>
      <c r="C396" s="169" t="s">
        <v>576</v>
      </c>
      <c r="D396" s="169" t="s">
        <v>161</v>
      </c>
      <c r="E396" s="170" t="s">
        <v>862</v>
      </c>
      <c r="F396" s="171" t="s">
        <v>863</v>
      </c>
      <c r="G396" s="172" t="s">
        <v>164</v>
      </c>
      <c r="H396" s="173">
        <v>22704</v>
      </c>
      <c r="I396" s="174"/>
      <c r="J396" s="175">
        <f>ROUND(I396*H396,2)</f>
        <v>0</v>
      </c>
      <c r="K396" s="176"/>
      <c r="L396" s="35"/>
      <c r="M396" s="177" t="s">
        <v>1</v>
      </c>
      <c r="N396" s="178" t="s">
        <v>48</v>
      </c>
      <c r="O396" s="60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1" t="s">
        <v>165</v>
      </c>
      <c r="AT396" s="181" t="s">
        <v>161</v>
      </c>
      <c r="AU396" s="181" t="s">
        <v>93</v>
      </c>
      <c r="AY396" s="18" t="s">
        <v>159</v>
      </c>
      <c r="BE396" s="182">
        <f>IF(N396="základní",J396,0)</f>
        <v>0</v>
      </c>
      <c r="BF396" s="182">
        <f>IF(N396="snížená",J396,0)</f>
        <v>0</v>
      </c>
      <c r="BG396" s="182">
        <f>IF(N396="zákl. přenesená",J396,0)</f>
        <v>0</v>
      </c>
      <c r="BH396" s="182">
        <f>IF(N396="sníž. přenesená",J396,0)</f>
        <v>0</v>
      </c>
      <c r="BI396" s="182">
        <f>IF(N396="nulová",J396,0)</f>
        <v>0</v>
      </c>
      <c r="BJ396" s="18" t="s">
        <v>91</v>
      </c>
      <c r="BK396" s="182">
        <f>ROUND(I396*H396,2)</f>
        <v>0</v>
      </c>
      <c r="BL396" s="18" t="s">
        <v>165</v>
      </c>
      <c r="BM396" s="181" t="s">
        <v>864</v>
      </c>
    </row>
    <row r="397" spans="1:65" s="14" customFormat="1">
      <c r="B397" s="191"/>
      <c r="D397" s="184" t="s">
        <v>167</v>
      </c>
      <c r="E397" s="192" t="s">
        <v>1</v>
      </c>
      <c r="F397" s="193" t="s">
        <v>865</v>
      </c>
      <c r="H397" s="194">
        <v>22704</v>
      </c>
      <c r="I397" s="195"/>
      <c r="L397" s="191"/>
      <c r="M397" s="196"/>
      <c r="N397" s="197"/>
      <c r="O397" s="197"/>
      <c r="P397" s="197"/>
      <c r="Q397" s="197"/>
      <c r="R397" s="197"/>
      <c r="S397" s="197"/>
      <c r="T397" s="198"/>
      <c r="AT397" s="192" t="s">
        <v>167</v>
      </c>
      <c r="AU397" s="192" t="s">
        <v>93</v>
      </c>
      <c r="AV397" s="14" t="s">
        <v>93</v>
      </c>
      <c r="AW397" s="14" t="s">
        <v>38</v>
      </c>
      <c r="AX397" s="14" t="s">
        <v>83</v>
      </c>
      <c r="AY397" s="192" t="s">
        <v>159</v>
      </c>
    </row>
    <row r="398" spans="1:65" s="15" customFormat="1">
      <c r="B398" s="199"/>
      <c r="D398" s="184" t="s">
        <v>167</v>
      </c>
      <c r="E398" s="200" t="s">
        <v>1</v>
      </c>
      <c r="F398" s="201" t="s">
        <v>172</v>
      </c>
      <c r="H398" s="202">
        <v>22704</v>
      </c>
      <c r="I398" s="203"/>
      <c r="L398" s="199"/>
      <c r="M398" s="204"/>
      <c r="N398" s="205"/>
      <c r="O398" s="205"/>
      <c r="P398" s="205"/>
      <c r="Q398" s="205"/>
      <c r="R398" s="205"/>
      <c r="S398" s="205"/>
      <c r="T398" s="206"/>
      <c r="AT398" s="200" t="s">
        <v>167</v>
      </c>
      <c r="AU398" s="200" t="s">
        <v>93</v>
      </c>
      <c r="AV398" s="15" t="s">
        <v>165</v>
      </c>
      <c r="AW398" s="15" t="s">
        <v>38</v>
      </c>
      <c r="AX398" s="15" t="s">
        <v>91</v>
      </c>
      <c r="AY398" s="200" t="s">
        <v>159</v>
      </c>
    </row>
    <row r="399" spans="1:65" s="2" customFormat="1" ht="30" customHeight="1">
      <c r="A399" s="34"/>
      <c r="B399" s="168"/>
      <c r="C399" s="169" t="s">
        <v>582</v>
      </c>
      <c r="D399" s="169" t="s">
        <v>161</v>
      </c>
      <c r="E399" s="170" t="s">
        <v>866</v>
      </c>
      <c r="F399" s="171" t="s">
        <v>867</v>
      </c>
      <c r="G399" s="172" t="s">
        <v>164</v>
      </c>
      <c r="H399" s="173">
        <v>756.8</v>
      </c>
      <c r="I399" s="174"/>
      <c r="J399" s="175">
        <f>ROUND(I399*H399,2)</f>
        <v>0</v>
      </c>
      <c r="K399" s="176"/>
      <c r="L399" s="35"/>
      <c r="M399" s="177" t="s">
        <v>1</v>
      </c>
      <c r="N399" s="178" t="s">
        <v>48</v>
      </c>
      <c r="O399" s="60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1" t="s">
        <v>165</v>
      </c>
      <c r="AT399" s="181" t="s">
        <v>161</v>
      </c>
      <c r="AU399" s="181" t="s">
        <v>93</v>
      </c>
      <c r="AY399" s="18" t="s">
        <v>159</v>
      </c>
      <c r="BE399" s="182">
        <f>IF(N399="základní",J399,0)</f>
        <v>0</v>
      </c>
      <c r="BF399" s="182">
        <f>IF(N399="snížená",J399,0)</f>
        <v>0</v>
      </c>
      <c r="BG399" s="182">
        <f>IF(N399="zákl. přenesená",J399,0)</f>
        <v>0</v>
      </c>
      <c r="BH399" s="182">
        <f>IF(N399="sníž. přenesená",J399,0)</f>
        <v>0</v>
      </c>
      <c r="BI399" s="182">
        <f>IF(N399="nulová",J399,0)</f>
        <v>0</v>
      </c>
      <c r="BJ399" s="18" t="s">
        <v>91</v>
      </c>
      <c r="BK399" s="182">
        <f>ROUND(I399*H399,2)</f>
        <v>0</v>
      </c>
      <c r="BL399" s="18" t="s">
        <v>165</v>
      </c>
      <c r="BM399" s="181" t="s">
        <v>868</v>
      </c>
    </row>
    <row r="400" spans="1:65" s="14" customFormat="1">
      <c r="B400" s="191"/>
      <c r="D400" s="184" t="s">
        <v>167</v>
      </c>
      <c r="E400" s="192" t="s">
        <v>1</v>
      </c>
      <c r="F400" s="193" t="s">
        <v>869</v>
      </c>
      <c r="H400" s="194">
        <v>756.8</v>
      </c>
      <c r="I400" s="195"/>
      <c r="L400" s="191"/>
      <c r="M400" s="196"/>
      <c r="N400" s="197"/>
      <c r="O400" s="197"/>
      <c r="P400" s="197"/>
      <c r="Q400" s="197"/>
      <c r="R400" s="197"/>
      <c r="S400" s="197"/>
      <c r="T400" s="198"/>
      <c r="AT400" s="192" t="s">
        <v>167</v>
      </c>
      <c r="AU400" s="192" t="s">
        <v>93</v>
      </c>
      <c r="AV400" s="14" t="s">
        <v>93</v>
      </c>
      <c r="AW400" s="14" t="s">
        <v>38</v>
      </c>
      <c r="AX400" s="14" t="s">
        <v>83</v>
      </c>
      <c r="AY400" s="192" t="s">
        <v>159</v>
      </c>
    </row>
    <row r="401" spans="1:65" s="15" customFormat="1">
      <c r="B401" s="199"/>
      <c r="D401" s="184" t="s">
        <v>167</v>
      </c>
      <c r="E401" s="200" t="s">
        <v>1</v>
      </c>
      <c r="F401" s="201" t="s">
        <v>172</v>
      </c>
      <c r="H401" s="202">
        <v>756.8</v>
      </c>
      <c r="I401" s="203"/>
      <c r="L401" s="199"/>
      <c r="M401" s="204"/>
      <c r="N401" s="205"/>
      <c r="O401" s="205"/>
      <c r="P401" s="205"/>
      <c r="Q401" s="205"/>
      <c r="R401" s="205"/>
      <c r="S401" s="205"/>
      <c r="T401" s="206"/>
      <c r="AT401" s="200" t="s">
        <v>167</v>
      </c>
      <c r="AU401" s="200" t="s">
        <v>93</v>
      </c>
      <c r="AV401" s="15" t="s">
        <v>165</v>
      </c>
      <c r="AW401" s="15" t="s">
        <v>38</v>
      </c>
      <c r="AX401" s="15" t="s">
        <v>91</v>
      </c>
      <c r="AY401" s="200" t="s">
        <v>159</v>
      </c>
    </row>
    <row r="402" spans="1:65" s="2" customFormat="1" ht="30" customHeight="1">
      <c r="A402" s="34"/>
      <c r="B402" s="168"/>
      <c r="C402" s="169" t="s">
        <v>586</v>
      </c>
      <c r="D402" s="169" t="s">
        <v>161</v>
      </c>
      <c r="E402" s="170" t="s">
        <v>870</v>
      </c>
      <c r="F402" s="171" t="s">
        <v>871</v>
      </c>
      <c r="G402" s="172" t="s">
        <v>164</v>
      </c>
      <c r="H402" s="173">
        <v>336.84500000000003</v>
      </c>
      <c r="I402" s="174"/>
      <c r="J402" s="175">
        <f>ROUND(I402*H402,2)</f>
        <v>0</v>
      </c>
      <c r="K402" s="176"/>
      <c r="L402" s="35"/>
      <c r="M402" s="177" t="s">
        <v>1</v>
      </c>
      <c r="N402" s="178" t="s">
        <v>48</v>
      </c>
      <c r="O402" s="60"/>
      <c r="P402" s="179">
        <f>O402*H402</f>
        <v>0</v>
      </c>
      <c r="Q402" s="179">
        <v>1.2999999999999999E-4</v>
      </c>
      <c r="R402" s="179">
        <f>Q402*H402</f>
        <v>4.3789849999999998E-2</v>
      </c>
      <c r="S402" s="179">
        <v>0</v>
      </c>
      <c r="T402" s="180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1" t="s">
        <v>165</v>
      </c>
      <c r="AT402" s="181" t="s">
        <v>161</v>
      </c>
      <c r="AU402" s="181" t="s">
        <v>93</v>
      </c>
      <c r="AY402" s="18" t="s">
        <v>159</v>
      </c>
      <c r="BE402" s="182">
        <f>IF(N402="základní",J402,0)</f>
        <v>0</v>
      </c>
      <c r="BF402" s="182">
        <f>IF(N402="snížená",J402,0)</f>
        <v>0</v>
      </c>
      <c r="BG402" s="182">
        <f>IF(N402="zákl. přenesená",J402,0)</f>
        <v>0</v>
      </c>
      <c r="BH402" s="182">
        <f>IF(N402="sníž. přenesená",J402,0)</f>
        <v>0</v>
      </c>
      <c r="BI402" s="182">
        <f>IF(N402="nulová",J402,0)</f>
        <v>0</v>
      </c>
      <c r="BJ402" s="18" t="s">
        <v>91</v>
      </c>
      <c r="BK402" s="182">
        <f>ROUND(I402*H402,2)</f>
        <v>0</v>
      </c>
      <c r="BL402" s="18" t="s">
        <v>165</v>
      </c>
      <c r="BM402" s="181" t="s">
        <v>872</v>
      </c>
    </row>
    <row r="403" spans="1:65" s="13" customFormat="1">
      <c r="B403" s="183"/>
      <c r="D403" s="184" t="s">
        <v>167</v>
      </c>
      <c r="E403" s="185" t="s">
        <v>1</v>
      </c>
      <c r="F403" s="186" t="s">
        <v>873</v>
      </c>
      <c r="H403" s="185" t="s">
        <v>1</v>
      </c>
      <c r="I403" s="187"/>
      <c r="L403" s="183"/>
      <c r="M403" s="188"/>
      <c r="N403" s="189"/>
      <c r="O403" s="189"/>
      <c r="P403" s="189"/>
      <c r="Q403" s="189"/>
      <c r="R403" s="189"/>
      <c r="S403" s="189"/>
      <c r="T403" s="190"/>
      <c r="AT403" s="185" t="s">
        <v>167</v>
      </c>
      <c r="AU403" s="185" t="s">
        <v>93</v>
      </c>
      <c r="AV403" s="13" t="s">
        <v>91</v>
      </c>
      <c r="AW403" s="13" t="s">
        <v>38</v>
      </c>
      <c r="AX403" s="13" t="s">
        <v>83</v>
      </c>
      <c r="AY403" s="185" t="s">
        <v>159</v>
      </c>
    </row>
    <row r="404" spans="1:65" s="13" customFormat="1">
      <c r="B404" s="183"/>
      <c r="D404" s="184" t="s">
        <v>167</v>
      </c>
      <c r="E404" s="185" t="s">
        <v>1</v>
      </c>
      <c r="F404" s="186" t="s">
        <v>874</v>
      </c>
      <c r="H404" s="185" t="s">
        <v>1</v>
      </c>
      <c r="I404" s="187"/>
      <c r="L404" s="183"/>
      <c r="M404" s="188"/>
      <c r="N404" s="189"/>
      <c r="O404" s="189"/>
      <c r="P404" s="189"/>
      <c r="Q404" s="189"/>
      <c r="R404" s="189"/>
      <c r="S404" s="189"/>
      <c r="T404" s="190"/>
      <c r="AT404" s="185" t="s">
        <v>167</v>
      </c>
      <c r="AU404" s="185" t="s">
        <v>93</v>
      </c>
      <c r="AV404" s="13" t="s">
        <v>91</v>
      </c>
      <c r="AW404" s="13" t="s">
        <v>38</v>
      </c>
      <c r="AX404" s="13" t="s">
        <v>83</v>
      </c>
      <c r="AY404" s="185" t="s">
        <v>159</v>
      </c>
    </row>
    <row r="405" spans="1:65" s="14" customFormat="1" ht="20.399999999999999">
      <c r="B405" s="191"/>
      <c r="D405" s="184" t="s">
        <v>167</v>
      </c>
      <c r="E405" s="192" t="s">
        <v>1</v>
      </c>
      <c r="F405" s="193" t="s">
        <v>875</v>
      </c>
      <c r="H405" s="194">
        <v>336.84500000000003</v>
      </c>
      <c r="I405" s="195"/>
      <c r="L405" s="191"/>
      <c r="M405" s="196"/>
      <c r="N405" s="197"/>
      <c r="O405" s="197"/>
      <c r="P405" s="197"/>
      <c r="Q405" s="197"/>
      <c r="R405" s="197"/>
      <c r="S405" s="197"/>
      <c r="T405" s="198"/>
      <c r="AT405" s="192" t="s">
        <v>167</v>
      </c>
      <c r="AU405" s="192" t="s">
        <v>93</v>
      </c>
      <c r="AV405" s="14" t="s">
        <v>93</v>
      </c>
      <c r="AW405" s="14" t="s">
        <v>38</v>
      </c>
      <c r="AX405" s="14" t="s">
        <v>83</v>
      </c>
      <c r="AY405" s="192" t="s">
        <v>159</v>
      </c>
    </row>
    <row r="406" spans="1:65" s="15" customFormat="1">
      <c r="B406" s="199"/>
      <c r="D406" s="184" t="s">
        <v>167</v>
      </c>
      <c r="E406" s="200" t="s">
        <v>1</v>
      </c>
      <c r="F406" s="201" t="s">
        <v>172</v>
      </c>
      <c r="H406" s="202">
        <v>336.84500000000003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167</v>
      </c>
      <c r="AU406" s="200" t="s">
        <v>93</v>
      </c>
      <c r="AV406" s="15" t="s">
        <v>165</v>
      </c>
      <c r="AW406" s="15" t="s">
        <v>38</v>
      </c>
      <c r="AX406" s="15" t="s">
        <v>91</v>
      </c>
      <c r="AY406" s="200" t="s">
        <v>159</v>
      </c>
    </row>
    <row r="407" spans="1:65" s="2" customFormat="1" ht="30" customHeight="1">
      <c r="A407" s="34"/>
      <c r="B407" s="168"/>
      <c r="C407" s="169" t="s">
        <v>595</v>
      </c>
      <c r="D407" s="169" t="s">
        <v>161</v>
      </c>
      <c r="E407" s="170" t="s">
        <v>876</v>
      </c>
      <c r="F407" s="171" t="s">
        <v>877</v>
      </c>
      <c r="G407" s="172" t="s">
        <v>164</v>
      </c>
      <c r="H407" s="173">
        <v>192</v>
      </c>
      <c r="I407" s="174"/>
      <c r="J407" s="175">
        <f>ROUND(I407*H407,2)</f>
        <v>0</v>
      </c>
      <c r="K407" s="176"/>
      <c r="L407" s="35"/>
      <c r="M407" s="177" t="s">
        <v>1</v>
      </c>
      <c r="N407" s="178" t="s">
        <v>48</v>
      </c>
      <c r="O407" s="60"/>
      <c r="P407" s="179">
        <f>O407*H407</f>
        <v>0</v>
      </c>
      <c r="Q407" s="179">
        <v>2.1000000000000001E-4</v>
      </c>
      <c r="R407" s="179">
        <f>Q407*H407</f>
        <v>4.0320000000000002E-2</v>
      </c>
      <c r="S407" s="179">
        <v>0</v>
      </c>
      <c r="T407" s="180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1" t="s">
        <v>165</v>
      </c>
      <c r="AT407" s="181" t="s">
        <v>161</v>
      </c>
      <c r="AU407" s="181" t="s">
        <v>93</v>
      </c>
      <c r="AY407" s="18" t="s">
        <v>159</v>
      </c>
      <c r="BE407" s="182">
        <f>IF(N407="základní",J407,0)</f>
        <v>0</v>
      </c>
      <c r="BF407" s="182">
        <f>IF(N407="snížená",J407,0)</f>
        <v>0</v>
      </c>
      <c r="BG407" s="182">
        <f>IF(N407="zákl. přenesená",J407,0)</f>
        <v>0</v>
      </c>
      <c r="BH407" s="182">
        <f>IF(N407="sníž. přenesená",J407,0)</f>
        <v>0</v>
      </c>
      <c r="BI407" s="182">
        <f>IF(N407="nulová",J407,0)</f>
        <v>0</v>
      </c>
      <c r="BJ407" s="18" t="s">
        <v>91</v>
      </c>
      <c r="BK407" s="182">
        <f>ROUND(I407*H407,2)</f>
        <v>0</v>
      </c>
      <c r="BL407" s="18" t="s">
        <v>165</v>
      </c>
      <c r="BM407" s="181" t="s">
        <v>878</v>
      </c>
    </row>
    <row r="408" spans="1:65" s="13" customFormat="1">
      <c r="B408" s="183"/>
      <c r="D408" s="184" t="s">
        <v>167</v>
      </c>
      <c r="E408" s="185" t="s">
        <v>1</v>
      </c>
      <c r="F408" s="186" t="s">
        <v>879</v>
      </c>
      <c r="H408" s="185" t="s">
        <v>1</v>
      </c>
      <c r="I408" s="187"/>
      <c r="L408" s="183"/>
      <c r="M408" s="188"/>
      <c r="N408" s="189"/>
      <c r="O408" s="189"/>
      <c r="P408" s="189"/>
      <c r="Q408" s="189"/>
      <c r="R408" s="189"/>
      <c r="S408" s="189"/>
      <c r="T408" s="190"/>
      <c r="AT408" s="185" t="s">
        <v>167</v>
      </c>
      <c r="AU408" s="185" t="s">
        <v>93</v>
      </c>
      <c r="AV408" s="13" t="s">
        <v>91</v>
      </c>
      <c r="AW408" s="13" t="s">
        <v>38</v>
      </c>
      <c r="AX408" s="13" t="s">
        <v>83</v>
      </c>
      <c r="AY408" s="185" t="s">
        <v>159</v>
      </c>
    </row>
    <row r="409" spans="1:65" s="13" customFormat="1">
      <c r="B409" s="183"/>
      <c r="D409" s="184" t="s">
        <v>167</v>
      </c>
      <c r="E409" s="185" t="s">
        <v>1</v>
      </c>
      <c r="F409" s="186" t="s">
        <v>880</v>
      </c>
      <c r="H409" s="185" t="s">
        <v>1</v>
      </c>
      <c r="I409" s="187"/>
      <c r="L409" s="183"/>
      <c r="M409" s="188"/>
      <c r="N409" s="189"/>
      <c r="O409" s="189"/>
      <c r="P409" s="189"/>
      <c r="Q409" s="189"/>
      <c r="R409" s="189"/>
      <c r="S409" s="189"/>
      <c r="T409" s="190"/>
      <c r="AT409" s="185" t="s">
        <v>167</v>
      </c>
      <c r="AU409" s="185" t="s">
        <v>93</v>
      </c>
      <c r="AV409" s="13" t="s">
        <v>91</v>
      </c>
      <c r="AW409" s="13" t="s">
        <v>38</v>
      </c>
      <c r="AX409" s="13" t="s">
        <v>83</v>
      </c>
      <c r="AY409" s="185" t="s">
        <v>159</v>
      </c>
    </row>
    <row r="410" spans="1:65" s="14" customFormat="1">
      <c r="B410" s="191"/>
      <c r="D410" s="184" t="s">
        <v>167</v>
      </c>
      <c r="E410" s="192" t="s">
        <v>1</v>
      </c>
      <c r="F410" s="193" t="s">
        <v>881</v>
      </c>
      <c r="H410" s="194">
        <v>192</v>
      </c>
      <c r="I410" s="195"/>
      <c r="L410" s="191"/>
      <c r="M410" s="196"/>
      <c r="N410" s="197"/>
      <c r="O410" s="197"/>
      <c r="P410" s="197"/>
      <c r="Q410" s="197"/>
      <c r="R410" s="197"/>
      <c r="S410" s="197"/>
      <c r="T410" s="198"/>
      <c r="AT410" s="192" t="s">
        <v>167</v>
      </c>
      <c r="AU410" s="192" t="s">
        <v>93</v>
      </c>
      <c r="AV410" s="14" t="s">
        <v>93</v>
      </c>
      <c r="AW410" s="14" t="s">
        <v>38</v>
      </c>
      <c r="AX410" s="14" t="s">
        <v>83</v>
      </c>
      <c r="AY410" s="192" t="s">
        <v>159</v>
      </c>
    </row>
    <row r="411" spans="1:65" s="15" customFormat="1">
      <c r="B411" s="199"/>
      <c r="D411" s="184" t="s">
        <v>167</v>
      </c>
      <c r="E411" s="200" t="s">
        <v>1</v>
      </c>
      <c r="F411" s="201" t="s">
        <v>172</v>
      </c>
      <c r="H411" s="202">
        <v>192</v>
      </c>
      <c r="I411" s="203"/>
      <c r="L411" s="199"/>
      <c r="M411" s="204"/>
      <c r="N411" s="205"/>
      <c r="O411" s="205"/>
      <c r="P411" s="205"/>
      <c r="Q411" s="205"/>
      <c r="R411" s="205"/>
      <c r="S411" s="205"/>
      <c r="T411" s="206"/>
      <c r="AT411" s="200" t="s">
        <v>167</v>
      </c>
      <c r="AU411" s="200" t="s">
        <v>93</v>
      </c>
      <c r="AV411" s="15" t="s">
        <v>165</v>
      </c>
      <c r="AW411" s="15" t="s">
        <v>38</v>
      </c>
      <c r="AX411" s="15" t="s">
        <v>91</v>
      </c>
      <c r="AY411" s="200" t="s">
        <v>159</v>
      </c>
    </row>
    <row r="412" spans="1:65" s="2" customFormat="1" ht="19.8" customHeight="1">
      <c r="A412" s="34"/>
      <c r="B412" s="168"/>
      <c r="C412" s="169" t="s">
        <v>882</v>
      </c>
      <c r="D412" s="169" t="s">
        <v>161</v>
      </c>
      <c r="E412" s="170" t="s">
        <v>883</v>
      </c>
      <c r="F412" s="171" t="s">
        <v>884</v>
      </c>
      <c r="G412" s="172" t="s">
        <v>164</v>
      </c>
      <c r="H412" s="173">
        <v>689</v>
      </c>
      <c r="I412" s="174"/>
      <c r="J412" s="175">
        <f>ROUND(I412*H412,2)</f>
        <v>0</v>
      </c>
      <c r="K412" s="176"/>
      <c r="L412" s="35"/>
      <c r="M412" s="177" t="s">
        <v>1</v>
      </c>
      <c r="N412" s="178" t="s">
        <v>48</v>
      </c>
      <c r="O412" s="60"/>
      <c r="P412" s="179">
        <f>O412*H412</f>
        <v>0</v>
      </c>
      <c r="Q412" s="179">
        <v>0</v>
      </c>
      <c r="R412" s="179">
        <f>Q412*H412</f>
        <v>0</v>
      </c>
      <c r="S412" s="179">
        <v>0</v>
      </c>
      <c r="T412" s="180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1" t="s">
        <v>165</v>
      </c>
      <c r="AT412" s="181" t="s">
        <v>161</v>
      </c>
      <c r="AU412" s="181" t="s">
        <v>93</v>
      </c>
      <c r="AY412" s="18" t="s">
        <v>159</v>
      </c>
      <c r="BE412" s="182">
        <f>IF(N412="základní",J412,0)</f>
        <v>0</v>
      </c>
      <c r="BF412" s="182">
        <f>IF(N412="snížená",J412,0)</f>
        <v>0</v>
      </c>
      <c r="BG412" s="182">
        <f>IF(N412="zákl. přenesená",J412,0)</f>
        <v>0</v>
      </c>
      <c r="BH412" s="182">
        <f>IF(N412="sníž. přenesená",J412,0)</f>
        <v>0</v>
      </c>
      <c r="BI412" s="182">
        <f>IF(N412="nulová",J412,0)</f>
        <v>0</v>
      </c>
      <c r="BJ412" s="18" t="s">
        <v>91</v>
      </c>
      <c r="BK412" s="182">
        <f>ROUND(I412*H412,2)</f>
        <v>0</v>
      </c>
      <c r="BL412" s="18" t="s">
        <v>165</v>
      </c>
      <c r="BM412" s="181" t="s">
        <v>885</v>
      </c>
    </row>
    <row r="413" spans="1:65" s="14" customFormat="1">
      <c r="B413" s="191"/>
      <c r="D413" s="184" t="s">
        <v>167</v>
      </c>
      <c r="E413" s="192" t="s">
        <v>1</v>
      </c>
      <c r="F413" s="193" t="s">
        <v>886</v>
      </c>
      <c r="H413" s="194">
        <v>689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167</v>
      </c>
      <c r="AU413" s="192" t="s">
        <v>93</v>
      </c>
      <c r="AV413" s="14" t="s">
        <v>93</v>
      </c>
      <c r="AW413" s="14" t="s">
        <v>38</v>
      </c>
      <c r="AX413" s="14" t="s">
        <v>83</v>
      </c>
      <c r="AY413" s="192" t="s">
        <v>159</v>
      </c>
    </row>
    <row r="414" spans="1:65" s="15" customFormat="1">
      <c r="B414" s="199"/>
      <c r="D414" s="184" t="s">
        <v>167</v>
      </c>
      <c r="E414" s="200" t="s">
        <v>1</v>
      </c>
      <c r="F414" s="201" t="s">
        <v>172</v>
      </c>
      <c r="H414" s="202">
        <v>689</v>
      </c>
      <c r="I414" s="203"/>
      <c r="L414" s="199"/>
      <c r="M414" s="204"/>
      <c r="N414" s="205"/>
      <c r="O414" s="205"/>
      <c r="P414" s="205"/>
      <c r="Q414" s="205"/>
      <c r="R414" s="205"/>
      <c r="S414" s="205"/>
      <c r="T414" s="206"/>
      <c r="AT414" s="200" t="s">
        <v>167</v>
      </c>
      <c r="AU414" s="200" t="s">
        <v>93</v>
      </c>
      <c r="AV414" s="15" t="s">
        <v>165</v>
      </c>
      <c r="AW414" s="15" t="s">
        <v>38</v>
      </c>
      <c r="AX414" s="15" t="s">
        <v>91</v>
      </c>
      <c r="AY414" s="200" t="s">
        <v>159</v>
      </c>
    </row>
    <row r="415" spans="1:65" s="2" customFormat="1" ht="30" customHeight="1">
      <c r="A415" s="34"/>
      <c r="B415" s="168"/>
      <c r="C415" s="169" t="s">
        <v>340</v>
      </c>
      <c r="D415" s="169" t="s">
        <v>161</v>
      </c>
      <c r="E415" s="170" t="s">
        <v>887</v>
      </c>
      <c r="F415" s="171" t="s">
        <v>888</v>
      </c>
      <c r="G415" s="172" t="s">
        <v>164</v>
      </c>
      <c r="H415" s="173">
        <v>15</v>
      </c>
      <c r="I415" s="174"/>
      <c r="J415" s="175">
        <f>ROUND(I415*H415,2)</f>
        <v>0</v>
      </c>
      <c r="K415" s="176"/>
      <c r="L415" s="35"/>
      <c r="M415" s="177" t="s">
        <v>1</v>
      </c>
      <c r="N415" s="178" t="s">
        <v>48</v>
      </c>
      <c r="O415" s="60"/>
      <c r="P415" s="179">
        <f>O415*H415</f>
        <v>0</v>
      </c>
      <c r="Q415" s="179">
        <v>1.58E-3</v>
      </c>
      <c r="R415" s="179">
        <f>Q415*H415</f>
        <v>2.3699999999999999E-2</v>
      </c>
      <c r="S415" s="179">
        <v>0</v>
      </c>
      <c r="T415" s="180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1" t="s">
        <v>165</v>
      </c>
      <c r="AT415" s="181" t="s">
        <v>161</v>
      </c>
      <c r="AU415" s="181" t="s">
        <v>93</v>
      </c>
      <c r="AY415" s="18" t="s">
        <v>159</v>
      </c>
      <c r="BE415" s="182">
        <f>IF(N415="základní",J415,0)</f>
        <v>0</v>
      </c>
      <c r="BF415" s="182">
        <f>IF(N415="snížená",J415,0)</f>
        <v>0</v>
      </c>
      <c r="BG415" s="182">
        <f>IF(N415="zákl. přenesená",J415,0)</f>
        <v>0</v>
      </c>
      <c r="BH415" s="182">
        <f>IF(N415="sníž. přenesená",J415,0)</f>
        <v>0</v>
      </c>
      <c r="BI415" s="182">
        <f>IF(N415="nulová",J415,0)</f>
        <v>0</v>
      </c>
      <c r="BJ415" s="18" t="s">
        <v>91</v>
      </c>
      <c r="BK415" s="182">
        <f>ROUND(I415*H415,2)</f>
        <v>0</v>
      </c>
      <c r="BL415" s="18" t="s">
        <v>165</v>
      </c>
      <c r="BM415" s="181" t="s">
        <v>889</v>
      </c>
    </row>
    <row r="416" spans="1:65" s="13" customFormat="1">
      <c r="B416" s="183"/>
      <c r="D416" s="184" t="s">
        <v>167</v>
      </c>
      <c r="E416" s="185" t="s">
        <v>1</v>
      </c>
      <c r="F416" s="186" t="s">
        <v>756</v>
      </c>
      <c r="H416" s="185" t="s">
        <v>1</v>
      </c>
      <c r="I416" s="187"/>
      <c r="L416" s="183"/>
      <c r="M416" s="188"/>
      <c r="N416" s="189"/>
      <c r="O416" s="189"/>
      <c r="P416" s="189"/>
      <c r="Q416" s="189"/>
      <c r="R416" s="189"/>
      <c r="S416" s="189"/>
      <c r="T416" s="190"/>
      <c r="AT416" s="185" t="s">
        <v>167</v>
      </c>
      <c r="AU416" s="185" t="s">
        <v>93</v>
      </c>
      <c r="AV416" s="13" t="s">
        <v>91</v>
      </c>
      <c r="AW416" s="13" t="s">
        <v>38</v>
      </c>
      <c r="AX416" s="13" t="s">
        <v>83</v>
      </c>
      <c r="AY416" s="185" t="s">
        <v>159</v>
      </c>
    </row>
    <row r="417" spans="1:65" s="14" customFormat="1">
      <c r="B417" s="191"/>
      <c r="D417" s="184" t="s">
        <v>167</v>
      </c>
      <c r="E417" s="192" t="s">
        <v>1</v>
      </c>
      <c r="F417" s="193" t="s">
        <v>890</v>
      </c>
      <c r="H417" s="194">
        <v>15</v>
      </c>
      <c r="I417" s="195"/>
      <c r="L417" s="191"/>
      <c r="M417" s="196"/>
      <c r="N417" s="197"/>
      <c r="O417" s="197"/>
      <c r="P417" s="197"/>
      <c r="Q417" s="197"/>
      <c r="R417" s="197"/>
      <c r="S417" s="197"/>
      <c r="T417" s="198"/>
      <c r="AT417" s="192" t="s">
        <v>167</v>
      </c>
      <c r="AU417" s="192" t="s">
        <v>93</v>
      </c>
      <c r="AV417" s="14" t="s">
        <v>93</v>
      </c>
      <c r="AW417" s="14" t="s">
        <v>38</v>
      </c>
      <c r="AX417" s="14" t="s">
        <v>83</v>
      </c>
      <c r="AY417" s="192" t="s">
        <v>159</v>
      </c>
    </row>
    <row r="418" spans="1:65" s="15" customFormat="1">
      <c r="B418" s="199"/>
      <c r="D418" s="184" t="s">
        <v>167</v>
      </c>
      <c r="E418" s="200" t="s">
        <v>1</v>
      </c>
      <c r="F418" s="201" t="s">
        <v>172</v>
      </c>
      <c r="H418" s="202">
        <v>15</v>
      </c>
      <c r="I418" s="203"/>
      <c r="L418" s="199"/>
      <c r="M418" s="204"/>
      <c r="N418" s="205"/>
      <c r="O418" s="205"/>
      <c r="P418" s="205"/>
      <c r="Q418" s="205"/>
      <c r="R418" s="205"/>
      <c r="S418" s="205"/>
      <c r="T418" s="206"/>
      <c r="AT418" s="200" t="s">
        <v>167</v>
      </c>
      <c r="AU418" s="200" t="s">
        <v>93</v>
      </c>
      <c r="AV418" s="15" t="s">
        <v>165</v>
      </c>
      <c r="AW418" s="15" t="s">
        <v>38</v>
      </c>
      <c r="AX418" s="15" t="s">
        <v>91</v>
      </c>
      <c r="AY418" s="200" t="s">
        <v>159</v>
      </c>
    </row>
    <row r="419" spans="1:65" s="2" customFormat="1" ht="19.8" customHeight="1">
      <c r="A419" s="34"/>
      <c r="B419" s="168"/>
      <c r="C419" s="169" t="s">
        <v>891</v>
      </c>
      <c r="D419" s="169" t="s">
        <v>161</v>
      </c>
      <c r="E419" s="170" t="s">
        <v>892</v>
      </c>
      <c r="F419" s="171" t="s">
        <v>893</v>
      </c>
      <c r="G419" s="172" t="s">
        <v>295</v>
      </c>
      <c r="H419" s="173">
        <v>14</v>
      </c>
      <c r="I419" s="174"/>
      <c r="J419" s="175">
        <f>ROUND(I419*H419,2)</f>
        <v>0</v>
      </c>
      <c r="K419" s="176"/>
      <c r="L419" s="35"/>
      <c r="M419" s="177" t="s">
        <v>1</v>
      </c>
      <c r="N419" s="178" t="s">
        <v>48</v>
      </c>
      <c r="O419" s="60"/>
      <c r="P419" s="179">
        <f>O419*H419</f>
        <v>0</v>
      </c>
      <c r="Q419" s="179">
        <v>3.0000000000000001E-5</v>
      </c>
      <c r="R419" s="179">
        <f>Q419*H419</f>
        <v>4.2000000000000002E-4</v>
      </c>
      <c r="S419" s="179">
        <v>0</v>
      </c>
      <c r="T419" s="180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1" t="s">
        <v>165</v>
      </c>
      <c r="AT419" s="181" t="s">
        <v>161</v>
      </c>
      <c r="AU419" s="181" t="s">
        <v>93</v>
      </c>
      <c r="AY419" s="18" t="s">
        <v>159</v>
      </c>
      <c r="BE419" s="182">
        <f>IF(N419="základní",J419,0)</f>
        <v>0</v>
      </c>
      <c r="BF419" s="182">
        <f>IF(N419="snížená",J419,0)</f>
        <v>0</v>
      </c>
      <c r="BG419" s="182">
        <f>IF(N419="zákl. přenesená",J419,0)</f>
        <v>0</v>
      </c>
      <c r="BH419" s="182">
        <f>IF(N419="sníž. přenesená",J419,0)</f>
        <v>0</v>
      </c>
      <c r="BI419" s="182">
        <f>IF(N419="nulová",J419,0)</f>
        <v>0</v>
      </c>
      <c r="BJ419" s="18" t="s">
        <v>91</v>
      </c>
      <c r="BK419" s="182">
        <f>ROUND(I419*H419,2)</f>
        <v>0</v>
      </c>
      <c r="BL419" s="18" t="s">
        <v>165</v>
      </c>
      <c r="BM419" s="181" t="s">
        <v>894</v>
      </c>
    </row>
    <row r="420" spans="1:65" s="13" customFormat="1">
      <c r="B420" s="183"/>
      <c r="D420" s="184" t="s">
        <v>167</v>
      </c>
      <c r="E420" s="185" t="s">
        <v>1</v>
      </c>
      <c r="F420" s="186" t="s">
        <v>895</v>
      </c>
      <c r="H420" s="185" t="s">
        <v>1</v>
      </c>
      <c r="I420" s="187"/>
      <c r="L420" s="183"/>
      <c r="M420" s="188"/>
      <c r="N420" s="189"/>
      <c r="O420" s="189"/>
      <c r="P420" s="189"/>
      <c r="Q420" s="189"/>
      <c r="R420" s="189"/>
      <c r="S420" s="189"/>
      <c r="T420" s="190"/>
      <c r="AT420" s="185" t="s">
        <v>167</v>
      </c>
      <c r="AU420" s="185" t="s">
        <v>93</v>
      </c>
      <c r="AV420" s="13" t="s">
        <v>91</v>
      </c>
      <c r="AW420" s="13" t="s">
        <v>38</v>
      </c>
      <c r="AX420" s="13" t="s">
        <v>83</v>
      </c>
      <c r="AY420" s="185" t="s">
        <v>159</v>
      </c>
    </row>
    <row r="421" spans="1:65" s="14" customFormat="1">
      <c r="B421" s="191"/>
      <c r="D421" s="184" t="s">
        <v>167</v>
      </c>
      <c r="E421" s="192" t="s">
        <v>1</v>
      </c>
      <c r="F421" s="193" t="s">
        <v>896</v>
      </c>
      <c r="H421" s="194">
        <v>14</v>
      </c>
      <c r="I421" s="195"/>
      <c r="L421" s="191"/>
      <c r="M421" s="196"/>
      <c r="N421" s="197"/>
      <c r="O421" s="197"/>
      <c r="P421" s="197"/>
      <c r="Q421" s="197"/>
      <c r="R421" s="197"/>
      <c r="S421" s="197"/>
      <c r="T421" s="198"/>
      <c r="AT421" s="192" t="s">
        <v>167</v>
      </c>
      <c r="AU421" s="192" t="s">
        <v>93</v>
      </c>
      <c r="AV421" s="14" t="s">
        <v>93</v>
      </c>
      <c r="AW421" s="14" t="s">
        <v>38</v>
      </c>
      <c r="AX421" s="14" t="s">
        <v>83</v>
      </c>
      <c r="AY421" s="192" t="s">
        <v>159</v>
      </c>
    </row>
    <row r="422" spans="1:65" s="15" customFormat="1">
      <c r="B422" s="199"/>
      <c r="D422" s="184" t="s">
        <v>167</v>
      </c>
      <c r="E422" s="200" t="s">
        <v>1</v>
      </c>
      <c r="F422" s="201" t="s">
        <v>172</v>
      </c>
      <c r="H422" s="202">
        <v>14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167</v>
      </c>
      <c r="AU422" s="200" t="s">
        <v>93</v>
      </c>
      <c r="AV422" s="15" t="s">
        <v>165</v>
      </c>
      <c r="AW422" s="15" t="s">
        <v>38</v>
      </c>
      <c r="AX422" s="15" t="s">
        <v>91</v>
      </c>
      <c r="AY422" s="200" t="s">
        <v>159</v>
      </c>
    </row>
    <row r="423" spans="1:65" s="2" customFormat="1" ht="30" customHeight="1">
      <c r="A423" s="34"/>
      <c r="B423" s="168"/>
      <c r="C423" s="169" t="s">
        <v>897</v>
      </c>
      <c r="D423" s="169" t="s">
        <v>161</v>
      </c>
      <c r="E423" s="170" t="s">
        <v>898</v>
      </c>
      <c r="F423" s="171" t="s">
        <v>899</v>
      </c>
      <c r="G423" s="172" t="s">
        <v>182</v>
      </c>
      <c r="H423" s="173">
        <v>14.855</v>
      </c>
      <c r="I423" s="174"/>
      <c r="J423" s="175">
        <f>ROUND(I423*H423,2)</f>
        <v>0</v>
      </c>
      <c r="K423" s="176"/>
      <c r="L423" s="35"/>
      <c r="M423" s="177" t="s">
        <v>1</v>
      </c>
      <c r="N423" s="178" t="s">
        <v>48</v>
      </c>
      <c r="O423" s="60"/>
      <c r="P423" s="179">
        <f>O423*H423</f>
        <v>0</v>
      </c>
      <c r="Q423" s="179">
        <v>0</v>
      </c>
      <c r="R423" s="179">
        <f>Q423*H423</f>
        <v>0</v>
      </c>
      <c r="S423" s="179">
        <v>2.2000000000000002</v>
      </c>
      <c r="T423" s="180">
        <f>S423*H423</f>
        <v>32.681000000000004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1" t="s">
        <v>165</v>
      </c>
      <c r="AT423" s="181" t="s">
        <v>161</v>
      </c>
      <c r="AU423" s="181" t="s">
        <v>93</v>
      </c>
      <c r="AY423" s="18" t="s">
        <v>159</v>
      </c>
      <c r="BE423" s="182">
        <f>IF(N423="základní",J423,0)</f>
        <v>0</v>
      </c>
      <c r="BF423" s="182">
        <f>IF(N423="snížená",J423,0)</f>
        <v>0</v>
      </c>
      <c r="BG423" s="182">
        <f>IF(N423="zákl. přenesená",J423,0)</f>
        <v>0</v>
      </c>
      <c r="BH423" s="182">
        <f>IF(N423="sníž. přenesená",J423,0)</f>
        <v>0</v>
      </c>
      <c r="BI423" s="182">
        <f>IF(N423="nulová",J423,0)</f>
        <v>0</v>
      </c>
      <c r="BJ423" s="18" t="s">
        <v>91</v>
      </c>
      <c r="BK423" s="182">
        <f>ROUND(I423*H423,2)</f>
        <v>0</v>
      </c>
      <c r="BL423" s="18" t="s">
        <v>165</v>
      </c>
      <c r="BM423" s="181" t="s">
        <v>900</v>
      </c>
    </row>
    <row r="424" spans="1:65" s="13" customFormat="1">
      <c r="B424" s="183"/>
      <c r="D424" s="184" t="s">
        <v>167</v>
      </c>
      <c r="E424" s="185" t="s">
        <v>1</v>
      </c>
      <c r="F424" s="186" t="s">
        <v>873</v>
      </c>
      <c r="H424" s="185" t="s">
        <v>1</v>
      </c>
      <c r="I424" s="187"/>
      <c r="L424" s="183"/>
      <c r="M424" s="188"/>
      <c r="N424" s="189"/>
      <c r="O424" s="189"/>
      <c r="P424" s="189"/>
      <c r="Q424" s="189"/>
      <c r="R424" s="189"/>
      <c r="S424" s="189"/>
      <c r="T424" s="190"/>
      <c r="AT424" s="185" t="s">
        <v>167</v>
      </c>
      <c r="AU424" s="185" t="s">
        <v>93</v>
      </c>
      <c r="AV424" s="13" t="s">
        <v>91</v>
      </c>
      <c r="AW424" s="13" t="s">
        <v>38</v>
      </c>
      <c r="AX424" s="13" t="s">
        <v>83</v>
      </c>
      <c r="AY424" s="185" t="s">
        <v>159</v>
      </c>
    </row>
    <row r="425" spans="1:65" s="14" customFormat="1" ht="30.6">
      <c r="B425" s="191"/>
      <c r="D425" s="184" t="s">
        <v>167</v>
      </c>
      <c r="E425" s="192" t="s">
        <v>1</v>
      </c>
      <c r="F425" s="193" t="s">
        <v>901</v>
      </c>
      <c r="H425" s="194">
        <v>14.855</v>
      </c>
      <c r="I425" s="195"/>
      <c r="L425" s="191"/>
      <c r="M425" s="196"/>
      <c r="N425" s="197"/>
      <c r="O425" s="197"/>
      <c r="P425" s="197"/>
      <c r="Q425" s="197"/>
      <c r="R425" s="197"/>
      <c r="S425" s="197"/>
      <c r="T425" s="198"/>
      <c r="AT425" s="192" t="s">
        <v>167</v>
      </c>
      <c r="AU425" s="192" t="s">
        <v>93</v>
      </c>
      <c r="AV425" s="14" t="s">
        <v>93</v>
      </c>
      <c r="AW425" s="14" t="s">
        <v>38</v>
      </c>
      <c r="AX425" s="14" t="s">
        <v>83</v>
      </c>
      <c r="AY425" s="192" t="s">
        <v>159</v>
      </c>
    </row>
    <row r="426" spans="1:65" s="15" customFormat="1">
      <c r="B426" s="199"/>
      <c r="D426" s="184" t="s">
        <v>167</v>
      </c>
      <c r="E426" s="200" t="s">
        <v>1</v>
      </c>
      <c r="F426" s="201" t="s">
        <v>172</v>
      </c>
      <c r="H426" s="202">
        <v>14.855</v>
      </c>
      <c r="I426" s="203"/>
      <c r="L426" s="199"/>
      <c r="M426" s="204"/>
      <c r="N426" s="205"/>
      <c r="O426" s="205"/>
      <c r="P426" s="205"/>
      <c r="Q426" s="205"/>
      <c r="R426" s="205"/>
      <c r="S426" s="205"/>
      <c r="T426" s="206"/>
      <c r="AT426" s="200" t="s">
        <v>167</v>
      </c>
      <c r="AU426" s="200" t="s">
        <v>93</v>
      </c>
      <c r="AV426" s="15" t="s">
        <v>165</v>
      </c>
      <c r="AW426" s="15" t="s">
        <v>38</v>
      </c>
      <c r="AX426" s="15" t="s">
        <v>91</v>
      </c>
      <c r="AY426" s="200" t="s">
        <v>159</v>
      </c>
    </row>
    <row r="427" spans="1:65" s="2" customFormat="1" ht="30" customHeight="1">
      <c r="A427" s="34"/>
      <c r="B427" s="168"/>
      <c r="C427" s="169" t="s">
        <v>902</v>
      </c>
      <c r="D427" s="169" t="s">
        <v>161</v>
      </c>
      <c r="E427" s="170" t="s">
        <v>903</v>
      </c>
      <c r="F427" s="171" t="s">
        <v>904</v>
      </c>
      <c r="G427" s="172" t="s">
        <v>182</v>
      </c>
      <c r="H427" s="173">
        <v>7.5679999999999996</v>
      </c>
      <c r="I427" s="174"/>
      <c r="J427" s="175">
        <f>ROUND(I427*H427,2)</f>
        <v>0</v>
      </c>
      <c r="K427" s="176"/>
      <c r="L427" s="35"/>
      <c r="M427" s="177" t="s">
        <v>1</v>
      </c>
      <c r="N427" s="178" t="s">
        <v>48</v>
      </c>
      <c r="O427" s="60"/>
      <c r="P427" s="179">
        <f>O427*H427</f>
        <v>0</v>
      </c>
      <c r="Q427" s="179">
        <v>0</v>
      </c>
      <c r="R427" s="179">
        <f>Q427*H427</f>
        <v>0</v>
      </c>
      <c r="S427" s="179">
        <v>2.2000000000000002</v>
      </c>
      <c r="T427" s="180">
        <f>S427*H427</f>
        <v>16.6496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1" t="s">
        <v>165</v>
      </c>
      <c r="AT427" s="181" t="s">
        <v>161</v>
      </c>
      <c r="AU427" s="181" t="s">
        <v>93</v>
      </c>
      <c r="AY427" s="18" t="s">
        <v>159</v>
      </c>
      <c r="BE427" s="182">
        <f>IF(N427="základní",J427,0)</f>
        <v>0</v>
      </c>
      <c r="BF427" s="182">
        <f>IF(N427="snížená",J427,0)</f>
        <v>0</v>
      </c>
      <c r="BG427" s="182">
        <f>IF(N427="zákl. přenesená",J427,0)</f>
        <v>0</v>
      </c>
      <c r="BH427" s="182">
        <f>IF(N427="sníž. přenesená",J427,0)</f>
        <v>0</v>
      </c>
      <c r="BI427" s="182">
        <f>IF(N427="nulová",J427,0)</f>
        <v>0</v>
      </c>
      <c r="BJ427" s="18" t="s">
        <v>91</v>
      </c>
      <c r="BK427" s="182">
        <f>ROUND(I427*H427,2)</f>
        <v>0</v>
      </c>
      <c r="BL427" s="18" t="s">
        <v>165</v>
      </c>
      <c r="BM427" s="181" t="s">
        <v>905</v>
      </c>
    </row>
    <row r="428" spans="1:65" s="13" customFormat="1">
      <c r="B428" s="183"/>
      <c r="D428" s="184" t="s">
        <v>167</v>
      </c>
      <c r="E428" s="185" t="s">
        <v>1</v>
      </c>
      <c r="F428" s="186" t="s">
        <v>873</v>
      </c>
      <c r="H428" s="185" t="s">
        <v>1</v>
      </c>
      <c r="I428" s="187"/>
      <c r="L428" s="183"/>
      <c r="M428" s="188"/>
      <c r="N428" s="189"/>
      <c r="O428" s="189"/>
      <c r="P428" s="189"/>
      <c r="Q428" s="189"/>
      <c r="R428" s="189"/>
      <c r="S428" s="189"/>
      <c r="T428" s="190"/>
      <c r="AT428" s="185" t="s">
        <v>167</v>
      </c>
      <c r="AU428" s="185" t="s">
        <v>93</v>
      </c>
      <c r="AV428" s="13" t="s">
        <v>91</v>
      </c>
      <c r="AW428" s="13" t="s">
        <v>38</v>
      </c>
      <c r="AX428" s="13" t="s">
        <v>83</v>
      </c>
      <c r="AY428" s="185" t="s">
        <v>159</v>
      </c>
    </row>
    <row r="429" spans="1:65" s="14" customFormat="1" ht="30.6">
      <c r="B429" s="191"/>
      <c r="D429" s="184" t="s">
        <v>167</v>
      </c>
      <c r="E429" s="192" t="s">
        <v>1</v>
      </c>
      <c r="F429" s="193" t="s">
        <v>906</v>
      </c>
      <c r="H429" s="194">
        <v>7.5679999999999996</v>
      </c>
      <c r="I429" s="195"/>
      <c r="L429" s="191"/>
      <c r="M429" s="196"/>
      <c r="N429" s="197"/>
      <c r="O429" s="197"/>
      <c r="P429" s="197"/>
      <c r="Q429" s="197"/>
      <c r="R429" s="197"/>
      <c r="S429" s="197"/>
      <c r="T429" s="198"/>
      <c r="AT429" s="192" t="s">
        <v>167</v>
      </c>
      <c r="AU429" s="192" t="s">
        <v>93</v>
      </c>
      <c r="AV429" s="14" t="s">
        <v>93</v>
      </c>
      <c r="AW429" s="14" t="s">
        <v>38</v>
      </c>
      <c r="AX429" s="14" t="s">
        <v>83</v>
      </c>
      <c r="AY429" s="192" t="s">
        <v>159</v>
      </c>
    </row>
    <row r="430" spans="1:65" s="15" customFormat="1">
      <c r="B430" s="199"/>
      <c r="D430" s="184" t="s">
        <v>167</v>
      </c>
      <c r="E430" s="200" t="s">
        <v>1</v>
      </c>
      <c r="F430" s="201" t="s">
        <v>172</v>
      </c>
      <c r="H430" s="202">
        <v>7.5679999999999996</v>
      </c>
      <c r="I430" s="203"/>
      <c r="L430" s="199"/>
      <c r="M430" s="204"/>
      <c r="N430" s="205"/>
      <c r="O430" s="205"/>
      <c r="P430" s="205"/>
      <c r="Q430" s="205"/>
      <c r="R430" s="205"/>
      <c r="S430" s="205"/>
      <c r="T430" s="206"/>
      <c r="AT430" s="200" t="s">
        <v>167</v>
      </c>
      <c r="AU430" s="200" t="s">
        <v>93</v>
      </c>
      <c r="AV430" s="15" t="s">
        <v>165</v>
      </c>
      <c r="AW430" s="15" t="s">
        <v>38</v>
      </c>
      <c r="AX430" s="15" t="s">
        <v>91</v>
      </c>
      <c r="AY430" s="200" t="s">
        <v>159</v>
      </c>
    </row>
    <row r="431" spans="1:65" s="2" customFormat="1" ht="30" customHeight="1">
      <c r="A431" s="34"/>
      <c r="B431" s="168"/>
      <c r="C431" s="169" t="s">
        <v>907</v>
      </c>
      <c r="D431" s="169" t="s">
        <v>161</v>
      </c>
      <c r="E431" s="170" t="s">
        <v>908</v>
      </c>
      <c r="F431" s="171" t="s">
        <v>909</v>
      </c>
      <c r="G431" s="172" t="s">
        <v>164</v>
      </c>
      <c r="H431" s="173">
        <v>280.28100000000001</v>
      </c>
      <c r="I431" s="174"/>
      <c r="J431" s="175">
        <f>ROUND(I431*H431,2)</f>
        <v>0</v>
      </c>
      <c r="K431" s="176"/>
      <c r="L431" s="35"/>
      <c r="M431" s="177" t="s">
        <v>1</v>
      </c>
      <c r="N431" s="178" t="s">
        <v>48</v>
      </c>
      <c r="O431" s="60"/>
      <c r="P431" s="179">
        <f>O431*H431</f>
        <v>0</v>
      </c>
      <c r="Q431" s="179">
        <v>0</v>
      </c>
      <c r="R431" s="179">
        <f>Q431*H431</f>
        <v>0</v>
      </c>
      <c r="S431" s="179">
        <v>0.12</v>
      </c>
      <c r="T431" s="180">
        <f>S431*H431</f>
        <v>33.633719999999997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1" t="s">
        <v>165</v>
      </c>
      <c r="AT431" s="181" t="s">
        <v>161</v>
      </c>
      <c r="AU431" s="181" t="s">
        <v>93</v>
      </c>
      <c r="AY431" s="18" t="s">
        <v>159</v>
      </c>
      <c r="BE431" s="182">
        <f>IF(N431="základní",J431,0)</f>
        <v>0</v>
      </c>
      <c r="BF431" s="182">
        <f>IF(N431="snížená",J431,0)</f>
        <v>0</v>
      </c>
      <c r="BG431" s="182">
        <f>IF(N431="zákl. přenesená",J431,0)</f>
        <v>0</v>
      </c>
      <c r="BH431" s="182">
        <f>IF(N431="sníž. přenesená",J431,0)</f>
        <v>0</v>
      </c>
      <c r="BI431" s="182">
        <f>IF(N431="nulová",J431,0)</f>
        <v>0</v>
      </c>
      <c r="BJ431" s="18" t="s">
        <v>91</v>
      </c>
      <c r="BK431" s="182">
        <f>ROUND(I431*H431,2)</f>
        <v>0</v>
      </c>
      <c r="BL431" s="18" t="s">
        <v>165</v>
      </c>
      <c r="BM431" s="181" t="s">
        <v>910</v>
      </c>
    </row>
    <row r="432" spans="1:65" s="13" customFormat="1">
      <c r="B432" s="183"/>
      <c r="D432" s="184" t="s">
        <v>167</v>
      </c>
      <c r="E432" s="185" t="s">
        <v>1</v>
      </c>
      <c r="F432" s="186" t="s">
        <v>873</v>
      </c>
      <c r="H432" s="185" t="s">
        <v>1</v>
      </c>
      <c r="I432" s="187"/>
      <c r="L432" s="183"/>
      <c r="M432" s="188"/>
      <c r="N432" s="189"/>
      <c r="O432" s="189"/>
      <c r="P432" s="189"/>
      <c r="Q432" s="189"/>
      <c r="R432" s="189"/>
      <c r="S432" s="189"/>
      <c r="T432" s="190"/>
      <c r="AT432" s="185" t="s">
        <v>167</v>
      </c>
      <c r="AU432" s="185" t="s">
        <v>93</v>
      </c>
      <c r="AV432" s="13" t="s">
        <v>91</v>
      </c>
      <c r="AW432" s="13" t="s">
        <v>38</v>
      </c>
      <c r="AX432" s="13" t="s">
        <v>83</v>
      </c>
      <c r="AY432" s="185" t="s">
        <v>159</v>
      </c>
    </row>
    <row r="433" spans="1:65" s="14" customFormat="1" ht="30.6">
      <c r="B433" s="191"/>
      <c r="D433" s="184" t="s">
        <v>167</v>
      </c>
      <c r="E433" s="192" t="s">
        <v>1</v>
      </c>
      <c r="F433" s="193" t="s">
        <v>911</v>
      </c>
      <c r="H433" s="194">
        <v>280.28100000000001</v>
      </c>
      <c r="I433" s="195"/>
      <c r="L433" s="191"/>
      <c r="M433" s="196"/>
      <c r="N433" s="197"/>
      <c r="O433" s="197"/>
      <c r="P433" s="197"/>
      <c r="Q433" s="197"/>
      <c r="R433" s="197"/>
      <c r="S433" s="197"/>
      <c r="T433" s="198"/>
      <c r="AT433" s="192" t="s">
        <v>167</v>
      </c>
      <c r="AU433" s="192" t="s">
        <v>93</v>
      </c>
      <c r="AV433" s="14" t="s">
        <v>93</v>
      </c>
      <c r="AW433" s="14" t="s">
        <v>38</v>
      </c>
      <c r="AX433" s="14" t="s">
        <v>83</v>
      </c>
      <c r="AY433" s="192" t="s">
        <v>159</v>
      </c>
    </row>
    <row r="434" spans="1:65" s="15" customFormat="1">
      <c r="B434" s="199"/>
      <c r="D434" s="184" t="s">
        <v>167</v>
      </c>
      <c r="E434" s="200" t="s">
        <v>1</v>
      </c>
      <c r="F434" s="201" t="s">
        <v>172</v>
      </c>
      <c r="H434" s="202">
        <v>280.28100000000001</v>
      </c>
      <c r="I434" s="203"/>
      <c r="L434" s="199"/>
      <c r="M434" s="204"/>
      <c r="N434" s="205"/>
      <c r="O434" s="205"/>
      <c r="P434" s="205"/>
      <c r="Q434" s="205"/>
      <c r="R434" s="205"/>
      <c r="S434" s="205"/>
      <c r="T434" s="206"/>
      <c r="AT434" s="200" t="s">
        <v>167</v>
      </c>
      <c r="AU434" s="200" t="s">
        <v>93</v>
      </c>
      <c r="AV434" s="15" t="s">
        <v>165</v>
      </c>
      <c r="AW434" s="15" t="s">
        <v>38</v>
      </c>
      <c r="AX434" s="15" t="s">
        <v>91</v>
      </c>
      <c r="AY434" s="200" t="s">
        <v>159</v>
      </c>
    </row>
    <row r="435" spans="1:65" s="2" customFormat="1" ht="19.8" customHeight="1">
      <c r="A435" s="34"/>
      <c r="B435" s="168"/>
      <c r="C435" s="169" t="s">
        <v>912</v>
      </c>
      <c r="D435" s="169" t="s">
        <v>161</v>
      </c>
      <c r="E435" s="170" t="s">
        <v>913</v>
      </c>
      <c r="F435" s="171" t="s">
        <v>914</v>
      </c>
      <c r="G435" s="172" t="s">
        <v>238</v>
      </c>
      <c r="H435" s="173">
        <v>36.75</v>
      </c>
      <c r="I435" s="174"/>
      <c r="J435" s="175">
        <f>ROUND(I435*H435,2)</f>
        <v>0</v>
      </c>
      <c r="K435" s="176"/>
      <c r="L435" s="35"/>
      <c r="M435" s="177" t="s">
        <v>1</v>
      </c>
      <c r="N435" s="178" t="s">
        <v>48</v>
      </c>
      <c r="O435" s="60"/>
      <c r="P435" s="179">
        <f>O435*H435</f>
        <v>0</v>
      </c>
      <c r="Q435" s="179">
        <v>0</v>
      </c>
      <c r="R435" s="179">
        <f>Q435*H435</f>
        <v>0</v>
      </c>
      <c r="S435" s="179">
        <v>2.1</v>
      </c>
      <c r="T435" s="180">
        <f>S435*H435</f>
        <v>77.174999999999997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1" t="s">
        <v>165</v>
      </c>
      <c r="AT435" s="181" t="s">
        <v>161</v>
      </c>
      <c r="AU435" s="181" t="s">
        <v>93</v>
      </c>
      <c r="AY435" s="18" t="s">
        <v>159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18" t="s">
        <v>91</v>
      </c>
      <c r="BK435" s="182">
        <f>ROUND(I435*H435,2)</f>
        <v>0</v>
      </c>
      <c r="BL435" s="18" t="s">
        <v>165</v>
      </c>
      <c r="BM435" s="181" t="s">
        <v>915</v>
      </c>
    </row>
    <row r="436" spans="1:65" s="13" customFormat="1">
      <c r="B436" s="183"/>
      <c r="D436" s="184" t="s">
        <v>167</v>
      </c>
      <c r="E436" s="185" t="s">
        <v>1</v>
      </c>
      <c r="F436" s="186" t="s">
        <v>873</v>
      </c>
      <c r="H436" s="185" t="s">
        <v>1</v>
      </c>
      <c r="I436" s="187"/>
      <c r="L436" s="183"/>
      <c r="M436" s="188"/>
      <c r="N436" s="189"/>
      <c r="O436" s="189"/>
      <c r="P436" s="189"/>
      <c r="Q436" s="189"/>
      <c r="R436" s="189"/>
      <c r="S436" s="189"/>
      <c r="T436" s="190"/>
      <c r="AT436" s="185" t="s">
        <v>167</v>
      </c>
      <c r="AU436" s="185" t="s">
        <v>93</v>
      </c>
      <c r="AV436" s="13" t="s">
        <v>91</v>
      </c>
      <c r="AW436" s="13" t="s">
        <v>38</v>
      </c>
      <c r="AX436" s="13" t="s">
        <v>83</v>
      </c>
      <c r="AY436" s="185" t="s">
        <v>159</v>
      </c>
    </row>
    <row r="437" spans="1:65" s="14" customFormat="1">
      <c r="B437" s="191"/>
      <c r="D437" s="184" t="s">
        <v>167</v>
      </c>
      <c r="E437" s="192" t="s">
        <v>1</v>
      </c>
      <c r="F437" s="193" t="s">
        <v>916</v>
      </c>
      <c r="H437" s="194">
        <v>36.75</v>
      </c>
      <c r="I437" s="195"/>
      <c r="L437" s="191"/>
      <c r="M437" s="196"/>
      <c r="N437" s="197"/>
      <c r="O437" s="197"/>
      <c r="P437" s="197"/>
      <c r="Q437" s="197"/>
      <c r="R437" s="197"/>
      <c r="S437" s="197"/>
      <c r="T437" s="198"/>
      <c r="AT437" s="192" t="s">
        <v>167</v>
      </c>
      <c r="AU437" s="192" t="s">
        <v>93</v>
      </c>
      <c r="AV437" s="14" t="s">
        <v>93</v>
      </c>
      <c r="AW437" s="14" t="s">
        <v>38</v>
      </c>
      <c r="AX437" s="14" t="s">
        <v>83</v>
      </c>
      <c r="AY437" s="192" t="s">
        <v>159</v>
      </c>
    </row>
    <row r="438" spans="1:65" s="15" customFormat="1">
      <c r="B438" s="199"/>
      <c r="D438" s="184" t="s">
        <v>167</v>
      </c>
      <c r="E438" s="200" t="s">
        <v>1</v>
      </c>
      <c r="F438" s="201" t="s">
        <v>172</v>
      </c>
      <c r="H438" s="202">
        <v>36.75</v>
      </c>
      <c r="I438" s="203"/>
      <c r="L438" s="199"/>
      <c r="M438" s="204"/>
      <c r="N438" s="205"/>
      <c r="O438" s="205"/>
      <c r="P438" s="205"/>
      <c r="Q438" s="205"/>
      <c r="R438" s="205"/>
      <c r="S438" s="205"/>
      <c r="T438" s="206"/>
      <c r="AT438" s="200" t="s">
        <v>167</v>
      </c>
      <c r="AU438" s="200" t="s">
        <v>93</v>
      </c>
      <c r="AV438" s="15" t="s">
        <v>165</v>
      </c>
      <c r="AW438" s="15" t="s">
        <v>38</v>
      </c>
      <c r="AX438" s="15" t="s">
        <v>91</v>
      </c>
      <c r="AY438" s="200" t="s">
        <v>159</v>
      </c>
    </row>
    <row r="439" spans="1:65" s="2" customFormat="1" ht="19.8" customHeight="1">
      <c r="A439" s="34"/>
      <c r="B439" s="168"/>
      <c r="C439" s="169" t="s">
        <v>917</v>
      </c>
      <c r="D439" s="169" t="s">
        <v>161</v>
      </c>
      <c r="E439" s="170" t="s">
        <v>918</v>
      </c>
      <c r="F439" s="171" t="s">
        <v>919</v>
      </c>
      <c r="G439" s="172" t="s">
        <v>164</v>
      </c>
      <c r="H439" s="173">
        <v>169.66399999999999</v>
      </c>
      <c r="I439" s="174"/>
      <c r="J439" s="175">
        <f>ROUND(I439*H439,2)</f>
        <v>0</v>
      </c>
      <c r="K439" s="176"/>
      <c r="L439" s="35"/>
      <c r="M439" s="177" t="s">
        <v>1</v>
      </c>
      <c r="N439" s="178" t="s">
        <v>48</v>
      </c>
      <c r="O439" s="60"/>
      <c r="P439" s="179">
        <f>O439*H439</f>
        <v>0</v>
      </c>
      <c r="Q439" s="179">
        <v>0</v>
      </c>
      <c r="R439" s="179">
        <f>Q439*H439</f>
        <v>0</v>
      </c>
      <c r="S439" s="179">
        <v>3.4000000000000002E-2</v>
      </c>
      <c r="T439" s="180">
        <f>S439*H439</f>
        <v>5.7685760000000004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1" t="s">
        <v>165</v>
      </c>
      <c r="AT439" s="181" t="s">
        <v>161</v>
      </c>
      <c r="AU439" s="181" t="s">
        <v>93</v>
      </c>
      <c r="AY439" s="18" t="s">
        <v>159</v>
      </c>
      <c r="BE439" s="182">
        <f>IF(N439="základní",J439,0)</f>
        <v>0</v>
      </c>
      <c r="BF439" s="182">
        <f>IF(N439="snížená",J439,0)</f>
        <v>0</v>
      </c>
      <c r="BG439" s="182">
        <f>IF(N439="zákl. přenesená",J439,0)</f>
        <v>0</v>
      </c>
      <c r="BH439" s="182">
        <f>IF(N439="sníž. přenesená",J439,0)</f>
        <v>0</v>
      </c>
      <c r="BI439" s="182">
        <f>IF(N439="nulová",J439,0)</f>
        <v>0</v>
      </c>
      <c r="BJ439" s="18" t="s">
        <v>91</v>
      </c>
      <c r="BK439" s="182">
        <f>ROUND(I439*H439,2)</f>
        <v>0</v>
      </c>
      <c r="BL439" s="18" t="s">
        <v>165</v>
      </c>
      <c r="BM439" s="181" t="s">
        <v>920</v>
      </c>
    </row>
    <row r="440" spans="1:65" s="13" customFormat="1">
      <c r="B440" s="183"/>
      <c r="D440" s="184" t="s">
        <v>167</v>
      </c>
      <c r="E440" s="185" t="s">
        <v>1</v>
      </c>
      <c r="F440" s="186" t="s">
        <v>921</v>
      </c>
      <c r="H440" s="185" t="s">
        <v>1</v>
      </c>
      <c r="I440" s="187"/>
      <c r="L440" s="183"/>
      <c r="M440" s="188"/>
      <c r="N440" s="189"/>
      <c r="O440" s="189"/>
      <c r="P440" s="189"/>
      <c r="Q440" s="189"/>
      <c r="R440" s="189"/>
      <c r="S440" s="189"/>
      <c r="T440" s="190"/>
      <c r="AT440" s="185" t="s">
        <v>167</v>
      </c>
      <c r="AU440" s="185" t="s">
        <v>93</v>
      </c>
      <c r="AV440" s="13" t="s">
        <v>91</v>
      </c>
      <c r="AW440" s="13" t="s">
        <v>38</v>
      </c>
      <c r="AX440" s="13" t="s">
        <v>83</v>
      </c>
      <c r="AY440" s="185" t="s">
        <v>159</v>
      </c>
    </row>
    <row r="441" spans="1:65" s="14" customFormat="1">
      <c r="B441" s="191"/>
      <c r="D441" s="184" t="s">
        <v>167</v>
      </c>
      <c r="E441" s="192" t="s">
        <v>1</v>
      </c>
      <c r="F441" s="193" t="s">
        <v>922</v>
      </c>
      <c r="H441" s="194">
        <v>169.66399999999999</v>
      </c>
      <c r="I441" s="195"/>
      <c r="L441" s="191"/>
      <c r="M441" s="196"/>
      <c r="N441" s="197"/>
      <c r="O441" s="197"/>
      <c r="P441" s="197"/>
      <c r="Q441" s="197"/>
      <c r="R441" s="197"/>
      <c r="S441" s="197"/>
      <c r="T441" s="198"/>
      <c r="AT441" s="192" t="s">
        <v>167</v>
      </c>
      <c r="AU441" s="192" t="s">
        <v>93</v>
      </c>
      <c r="AV441" s="14" t="s">
        <v>93</v>
      </c>
      <c r="AW441" s="14" t="s">
        <v>38</v>
      </c>
      <c r="AX441" s="14" t="s">
        <v>83</v>
      </c>
      <c r="AY441" s="192" t="s">
        <v>159</v>
      </c>
    </row>
    <row r="442" spans="1:65" s="15" customFormat="1">
      <c r="B442" s="199"/>
      <c r="D442" s="184" t="s">
        <v>167</v>
      </c>
      <c r="E442" s="200" t="s">
        <v>1</v>
      </c>
      <c r="F442" s="201" t="s">
        <v>172</v>
      </c>
      <c r="H442" s="202">
        <v>169.66399999999999</v>
      </c>
      <c r="I442" s="203"/>
      <c r="L442" s="199"/>
      <c r="M442" s="204"/>
      <c r="N442" s="205"/>
      <c r="O442" s="205"/>
      <c r="P442" s="205"/>
      <c r="Q442" s="205"/>
      <c r="R442" s="205"/>
      <c r="S442" s="205"/>
      <c r="T442" s="206"/>
      <c r="AT442" s="200" t="s">
        <v>167</v>
      </c>
      <c r="AU442" s="200" t="s">
        <v>93</v>
      </c>
      <c r="AV442" s="15" t="s">
        <v>165</v>
      </c>
      <c r="AW442" s="15" t="s">
        <v>38</v>
      </c>
      <c r="AX442" s="15" t="s">
        <v>91</v>
      </c>
      <c r="AY442" s="200" t="s">
        <v>159</v>
      </c>
    </row>
    <row r="443" spans="1:65" s="2" customFormat="1" ht="19.8" customHeight="1">
      <c r="A443" s="34"/>
      <c r="B443" s="168"/>
      <c r="C443" s="169" t="s">
        <v>923</v>
      </c>
      <c r="D443" s="169" t="s">
        <v>161</v>
      </c>
      <c r="E443" s="170" t="s">
        <v>924</v>
      </c>
      <c r="F443" s="171" t="s">
        <v>925</v>
      </c>
      <c r="G443" s="172" t="s">
        <v>164</v>
      </c>
      <c r="H443" s="173">
        <v>3.8719999999999999</v>
      </c>
      <c r="I443" s="174"/>
      <c r="J443" s="175">
        <f>ROUND(I443*H443,2)</f>
        <v>0</v>
      </c>
      <c r="K443" s="176"/>
      <c r="L443" s="35"/>
      <c r="M443" s="177" t="s">
        <v>1</v>
      </c>
      <c r="N443" s="178" t="s">
        <v>48</v>
      </c>
      <c r="O443" s="60"/>
      <c r="P443" s="179">
        <f>O443*H443</f>
        <v>0</v>
      </c>
      <c r="Q443" s="179">
        <v>0</v>
      </c>
      <c r="R443" s="179">
        <f>Q443*H443</f>
        <v>0</v>
      </c>
      <c r="S443" s="179">
        <v>7.5999999999999998E-2</v>
      </c>
      <c r="T443" s="180">
        <f>S443*H443</f>
        <v>0.29427199999999998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1" t="s">
        <v>165</v>
      </c>
      <c r="AT443" s="181" t="s">
        <v>161</v>
      </c>
      <c r="AU443" s="181" t="s">
        <v>93</v>
      </c>
      <c r="AY443" s="18" t="s">
        <v>159</v>
      </c>
      <c r="BE443" s="182">
        <f>IF(N443="základní",J443,0)</f>
        <v>0</v>
      </c>
      <c r="BF443" s="182">
        <f>IF(N443="snížená",J443,0)</f>
        <v>0</v>
      </c>
      <c r="BG443" s="182">
        <f>IF(N443="zákl. přenesená",J443,0)</f>
        <v>0</v>
      </c>
      <c r="BH443" s="182">
        <f>IF(N443="sníž. přenesená",J443,0)</f>
        <v>0</v>
      </c>
      <c r="BI443" s="182">
        <f>IF(N443="nulová",J443,0)</f>
        <v>0</v>
      </c>
      <c r="BJ443" s="18" t="s">
        <v>91</v>
      </c>
      <c r="BK443" s="182">
        <f>ROUND(I443*H443,2)</f>
        <v>0</v>
      </c>
      <c r="BL443" s="18" t="s">
        <v>165</v>
      </c>
      <c r="BM443" s="181" t="s">
        <v>926</v>
      </c>
    </row>
    <row r="444" spans="1:65" s="13" customFormat="1">
      <c r="B444" s="183"/>
      <c r="D444" s="184" t="s">
        <v>167</v>
      </c>
      <c r="E444" s="185" t="s">
        <v>1</v>
      </c>
      <c r="F444" s="186" t="s">
        <v>873</v>
      </c>
      <c r="H444" s="185" t="s">
        <v>1</v>
      </c>
      <c r="I444" s="187"/>
      <c r="L444" s="183"/>
      <c r="M444" s="188"/>
      <c r="N444" s="189"/>
      <c r="O444" s="189"/>
      <c r="P444" s="189"/>
      <c r="Q444" s="189"/>
      <c r="R444" s="189"/>
      <c r="S444" s="189"/>
      <c r="T444" s="190"/>
      <c r="AT444" s="185" t="s">
        <v>167</v>
      </c>
      <c r="AU444" s="185" t="s">
        <v>93</v>
      </c>
      <c r="AV444" s="13" t="s">
        <v>91</v>
      </c>
      <c r="AW444" s="13" t="s">
        <v>38</v>
      </c>
      <c r="AX444" s="13" t="s">
        <v>83</v>
      </c>
      <c r="AY444" s="185" t="s">
        <v>159</v>
      </c>
    </row>
    <row r="445" spans="1:65" s="14" customFormat="1" ht="20.399999999999999">
      <c r="B445" s="191"/>
      <c r="D445" s="184" t="s">
        <v>167</v>
      </c>
      <c r="E445" s="192" t="s">
        <v>1</v>
      </c>
      <c r="F445" s="193" t="s">
        <v>927</v>
      </c>
      <c r="H445" s="194">
        <v>3.8719999999999999</v>
      </c>
      <c r="I445" s="195"/>
      <c r="L445" s="191"/>
      <c r="M445" s="196"/>
      <c r="N445" s="197"/>
      <c r="O445" s="197"/>
      <c r="P445" s="197"/>
      <c r="Q445" s="197"/>
      <c r="R445" s="197"/>
      <c r="S445" s="197"/>
      <c r="T445" s="198"/>
      <c r="AT445" s="192" t="s">
        <v>167</v>
      </c>
      <c r="AU445" s="192" t="s">
        <v>93</v>
      </c>
      <c r="AV445" s="14" t="s">
        <v>93</v>
      </c>
      <c r="AW445" s="14" t="s">
        <v>38</v>
      </c>
      <c r="AX445" s="14" t="s">
        <v>83</v>
      </c>
      <c r="AY445" s="192" t="s">
        <v>159</v>
      </c>
    </row>
    <row r="446" spans="1:65" s="15" customFormat="1">
      <c r="B446" s="199"/>
      <c r="D446" s="184" t="s">
        <v>167</v>
      </c>
      <c r="E446" s="200" t="s">
        <v>1</v>
      </c>
      <c r="F446" s="201" t="s">
        <v>172</v>
      </c>
      <c r="H446" s="202">
        <v>3.8719999999999999</v>
      </c>
      <c r="I446" s="203"/>
      <c r="L446" s="199"/>
      <c r="M446" s="204"/>
      <c r="N446" s="205"/>
      <c r="O446" s="205"/>
      <c r="P446" s="205"/>
      <c r="Q446" s="205"/>
      <c r="R446" s="205"/>
      <c r="S446" s="205"/>
      <c r="T446" s="206"/>
      <c r="AT446" s="200" t="s">
        <v>167</v>
      </c>
      <c r="AU446" s="200" t="s">
        <v>93</v>
      </c>
      <c r="AV446" s="15" t="s">
        <v>165</v>
      </c>
      <c r="AW446" s="15" t="s">
        <v>38</v>
      </c>
      <c r="AX446" s="15" t="s">
        <v>91</v>
      </c>
      <c r="AY446" s="200" t="s">
        <v>159</v>
      </c>
    </row>
    <row r="447" spans="1:65" s="2" customFormat="1" ht="19.8" customHeight="1">
      <c r="A447" s="34"/>
      <c r="B447" s="168"/>
      <c r="C447" s="169" t="s">
        <v>928</v>
      </c>
      <c r="D447" s="169" t="s">
        <v>161</v>
      </c>
      <c r="E447" s="170" t="s">
        <v>929</v>
      </c>
      <c r="F447" s="171" t="s">
        <v>930</v>
      </c>
      <c r="G447" s="172" t="s">
        <v>238</v>
      </c>
      <c r="H447" s="173">
        <v>36.4</v>
      </c>
      <c r="I447" s="174"/>
      <c r="J447" s="175">
        <f>ROUND(I447*H447,2)</f>
        <v>0</v>
      </c>
      <c r="K447" s="176"/>
      <c r="L447" s="35"/>
      <c r="M447" s="177" t="s">
        <v>1</v>
      </c>
      <c r="N447" s="178" t="s">
        <v>48</v>
      </c>
      <c r="O447" s="60"/>
      <c r="P447" s="179">
        <f>O447*H447</f>
        <v>0</v>
      </c>
      <c r="Q447" s="179">
        <v>0</v>
      </c>
      <c r="R447" s="179">
        <f>Q447*H447</f>
        <v>0</v>
      </c>
      <c r="S447" s="179">
        <v>0.05</v>
      </c>
      <c r="T447" s="180">
        <f>S447*H447</f>
        <v>1.82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1" t="s">
        <v>165</v>
      </c>
      <c r="AT447" s="181" t="s">
        <v>161</v>
      </c>
      <c r="AU447" s="181" t="s">
        <v>93</v>
      </c>
      <c r="AY447" s="18" t="s">
        <v>159</v>
      </c>
      <c r="BE447" s="182">
        <f>IF(N447="základní",J447,0)</f>
        <v>0</v>
      </c>
      <c r="BF447" s="182">
        <f>IF(N447="snížená",J447,0)</f>
        <v>0</v>
      </c>
      <c r="BG447" s="182">
        <f>IF(N447="zákl. přenesená",J447,0)</f>
        <v>0</v>
      </c>
      <c r="BH447" s="182">
        <f>IF(N447="sníž. přenesená",J447,0)</f>
        <v>0</v>
      </c>
      <c r="BI447" s="182">
        <f>IF(N447="nulová",J447,0)</f>
        <v>0</v>
      </c>
      <c r="BJ447" s="18" t="s">
        <v>91</v>
      </c>
      <c r="BK447" s="182">
        <f>ROUND(I447*H447,2)</f>
        <v>0</v>
      </c>
      <c r="BL447" s="18" t="s">
        <v>165</v>
      </c>
      <c r="BM447" s="181" t="s">
        <v>931</v>
      </c>
    </row>
    <row r="448" spans="1:65" s="13" customFormat="1">
      <c r="B448" s="183"/>
      <c r="D448" s="184" t="s">
        <v>167</v>
      </c>
      <c r="E448" s="185" t="s">
        <v>1</v>
      </c>
      <c r="F448" s="186" t="s">
        <v>873</v>
      </c>
      <c r="H448" s="185" t="s">
        <v>1</v>
      </c>
      <c r="I448" s="187"/>
      <c r="L448" s="183"/>
      <c r="M448" s="188"/>
      <c r="N448" s="189"/>
      <c r="O448" s="189"/>
      <c r="P448" s="189"/>
      <c r="Q448" s="189"/>
      <c r="R448" s="189"/>
      <c r="S448" s="189"/>
      <c r="T448" s="190"/>
      <c r="AT448" s="185" t="s">
        <v>167</v>
      </c>
      <c r="AU448" s="185" t="s">
        <v>93</v>
      </c>
      <c r="AV448" s="13" t="s">
        <v>91</v>
      </c>
      <c r="AW448" s="13" t="s">
        <v>38</v>
      </c>
      <c r="AX448" s="13" t="s">
        <v>83</v>
      </c>
      <c r="AY448" s="185" t="s">
        <v>159</v>
      </c>
    </row>
    <row r="449" spans="1:65" s="14" customFormat="1">
      <c r="B449" s="191"/>
      <c r="D449" s="184" t="s">
        <v>167</v>
      </c>
      <c r="E449" s="192" t="s">
        <v>1</v>
      </c>
      <c r="F449" s="193" t="s">
        <v>932</v>
      </c>
      <c r="H449" s="194">
        <v>36.4</v>
      </c>
      <c r="I449" s="195"/>
      <c r="L449" s="191"/>
      <c r="M449" s="196"/>
      <c r="N449" s="197"/>
      <c r="O449" s="197"/>
      <c r="P449" s="197"/>
      <c r="Q449" s="197"/>
      <c r="R449" s="197"/>
      <c r="S449" s="197"/>
      <c r="T449" s="198"/>
      <c r="AT449" s="192" t="s">
        <v>167</v>
      </c>
      <c r="AU449" s="192" t="s">
        <v>93</v>
      </c>
      <c r="AV449" s="14" t="s">
        <v>93</v>
      </c>
      <c r="AW449" s="14" t="s">
        <v>38</v>
      </c>
      <c r="AX449" s="14" t="s">
        <v>83</v>
      </c>
      <c r="AY449" s="192" t="s">
        <v>159</v>
      </c>
    </row>
    <row r="450" spans="1:65" s="15" customFormat="1">
      <c r="B450" s="199"/>
      <c r="D450" s="184" t="s">
        <v>167</v>
      </c>
      <c r="E450" s="200" t="s">
        <v>1</v>
      </c>
      <c r="F450" s="201" t="s">
        <v>172</v>
      </c>
      <c r="H450" s="202">
        <v>36.4</v>
      </c>
      <c r="I450" s="203"/>
      <c r="L450" s="199"/>
      <c r="M450" s="204"/>
      <c r="N450" s="205"/>
      <c r="O450" s="205"/>
      <c r="P450" s="205"/>
      <c r="Q450" s="205"/>
      <c r="R450" s="205"/>
      <c r="S450" s="205"/>
      <c r="T450" s="206"/>
      <c r="AT450" s="200" t="s">
        <v>167</v>
      </c>
      <c r="AU450" s="200" t="s">
        <v>93</v>
      </c>
      <c r="AV450" s="15" t="s">
        <v>165</v>
      </c>
      <c r="AW450" s="15" t="s">
        <v>38</v>
      </c>
      <c r="AX450" s="15" t="s">
        <v>91</v>
      </c>
      <c r="AY450" s="200" t="s">
        <v>159</v>
      </c>
    </row>
    <row r="451" spans="1:65" s="2" customFormat="1" ht="14.4" customHeight="1">
      <c r="A451" s="34"/>
      <c r="B451" s="168"/>
      <c r="C451" s="169" t="s">
        <v>933</v>
      </c>
      <c r="D451" s="169" t="s">
        <v>161</v>
      </c>
      <c r="E451" s="170" t="s">
        <v>934</v>
      </c>
      <c r="F451" s="171" t="s">
        <v>935</v>
      </c>
      <c r="G451" s="172" t="s">
        <v>238</v>
      </c>
      <c r="H451" s="173">
        <v>181.45</v>
      </c>
      <c r="I451" s="174"/>
      <c r="J451" s="175">
        <f>ROUND(I451*H451,2)</f>
        <v>0</v>
      </c>
      <c r="K451" s="176"/>
      <c r="L451" s="35"/>
      <c r="M451" s="177" t="s">
        <v>1</v>
      </c>
      <c r="N451" s="178" t="s">
        <v>48</v>
      </c>
      <c r="O451" s="60"/>
      <c r="P451" s="179">
        <f>O451*H451</f>
        <v>0</v>
      </c>
      <c r="Q451" s="179">
        <v>0</v>
      </c>
      <c r="R451" s="179">
        <f>Q451*H451</f>
        <v>0</v>
      </c>
      <c r="S451" s="179">
        <v>3.6999999999999998E-2</v>
      </c>
      <c r="T451" s="180">
        <f>S451*H451</f>
        <v>6.7136499999999995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81" t="s">
        <v>165</v>
      </c>
      <c r="AT451" s="181" t="s">
        <v>161</v>
      </c>
      <c r="AU451" s="181" t="s">
        <v>93</v>
      </c>
      <c r="AY451" s="18" t="s">
        <v>159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18" t="s">
        <v>91</v>
      </c>
      <c r="BK451" s="182">
        <f>ROUND(I451*H451,2)</f>
        <v>0</v>
      </c>
      <c r="BL451" s="18" t="s">
        <v>165</v>
      </c>
      <c r="BM451" s="181" t="s">
        <v>936</v>
      </c>
    </row>
    <row r="452" spans="1:65" s="13" customFormat="1">
      <c r="B452" s="183"/>
      <c r="D452" s="184" t="s">
        <v>167</v>
      </c>
      <c r="E452" s="185" t="s">
        <v>1</v>
      </c>
      <c r="F452" s="186" t="s">
        <v>937</v>
      </c>
      <c r="H452" s="185" t="s">
        <v>1</v>
      </c>
      <c r="I452" s="187"/>
      <c r="L452" s="183"/>
      <c r="M452" s="188"/>
      <c r="N452" s="189"/>
      <c r="O452" s="189"/>
      <c r="P452" s="189"/>
      <c r="Q452" s="189"/>
      <c r="R452" s="189"/>
      <c r="S452" s="189"/>
      <c r="T452" s="190"/>
      <c r="AT452" s="185" t="s">
        <v>167</v>
      </c>
      <c r="AU452" s="185" t="s">
        <v>93</v>
      </c>
      <c r="AV452" s="13" t="s">
        <v>91</v>
      </c>
      <c r="AW452" s="13" t="s">
        <v>38</v>
      </c>
      <c r="AX452" s="13" t="s">
        <v>83</v>
      </c>
      <c r="AY452" s="185" t="s">
        <v>159</v>
      </c>
    </row>
    <row r="453" spans="1:65" s="14" customFormat="1" ht="20.399999999999999">
      <c r="B453" s="191"/>
      <c r="D453" s="184" t="s">
        <v>167</v>
      </c>
      <c r="E453" s="192" t="s">
        <v>1</v>
      </c>
      <c r="F453" s="193" t="s">
        <v>938</v>
      </c>
      <c r="H453" s="194">
        <v>181.45</v>
      </c>
      <c r="I453" s="195"/>
      <c r="L453" s="191"/>
      <c r="M453" s="196"/>
      <c r="N453" s="197"/>
      <c r="O453" s="197"/>
      <c r="P453" s="197"/>
      <c r="Q453" s="197"/>
      <c r="R453" s="197"/>
      <c r="S453" s="197"/>
      <c r="T453" s="198"/>
      <c r="AT453" s="192" t="s">
        <v>167</v>
      </c>
      <c r="AU453" s="192" t="s">
        <v>93</v>
      </c>
      <c r="AV453" s="14" t="s">
        <v>93</v>
      </c>
      <c r="AW453" s="14" t="s">
        <v>38</v>
      </c>
      <c r="AX453" s="14" t="s">
        <v>83</v>
      </c>
      <c r="AY453" s="192" t="s">
        <v>159</v>
      </c>
    </row>
    <row r="454" spans="1:65" s="15" customFormat="1">
      <c r="B454" s="199"/>
      <c r="D454" s="184" t="s">
        <v>167</v>
      </c>
      <c r="E454" s="200" t="s">
        <v>1</v>
      </c>
      <c r="F454" s="201" t="s">
        <v>172</v>
      </c>
      <c r="H454" s="202">
        <v>181.45</v>
      </c>
      <c r="I454" s="203"/>
      <c r="L454" s="199"/>
      <c r="M454" s="204"/>
      <c r="N454" s="205"/>
      <c r="O454" s="205"/>
      <c r="P454" s="205"/>
      <c r="Q454" s="205"/>
      <c r="R454" s="205"/>
      <c r="S454" s="205"/>
      <c r="T454" s="206"/>
      <c r="AT454" s="200" t="s">
        <v>167</v>
      </c>
      <c r="AU454" s="200" t="s">
        <v>93</v>
      </c>
      <c r="AV454" s="15" t="s">
        <v>165</v>
      </c>
      <c r="AW454" s="15" t="s">
        <v>38</v>
      </c>
      <c r="AX454" s="15" t="s">
        <v>91</v>
      </c>
      <c r="AY454" s="200" t="s">
        <v>159</v>
      </c>
    </row>
    <row r="455" spans="1:65" s="2" customFormat="1" ht="30" customHeight="1">
      <c r="A455" s="34"/>
      <c r="B455" s="168"/>
      <c r="C455" s="169" t="s">
        <v>939</v>
      </c>
      <c r="D455" s="169" t="s">
        <v>161</v>
      </c>
      <c r="E455" s="170" t="s">
        <v>940</v>
      </c>
      <c r="F455" s="171" t="s">
        <v>941</v>
      </c>
      <c r="G455" s="172" t="s">
        <v>164</v>
      </c>
      <c r="H455" s="173">
        <v>193.535</v>
      </c>
      <c r="I455" s="174"/>
      <c r="J455" s="175">
        <f>ROUND(I455*H455,2)</f>
        <v>0</v>
      </c>
      <c r="K455" s="176"/>
      <c r="L455" s="35"/>
      <c r="M455" s="177" t="s">
        <v>1</v>
      </c>
      <c r="N455" s="178" t="s">
        <v>48</v>
      </c>
      <c r="O455" s="60"/>
      <c r="P455" s="179">
        <f>O455*H455</f>
        <v>0</v>
      </c>
      <c r="Q455" s="179">
        <v>0</v>
      </c>
      <c r="R455" s="179">
        <f>Q455*H455</f>
        <v>0</v>
      </c>
      <c r="S455" s="179">
        <v>0.05</v>
      </c>
      <c r="T455" s="180">
        <f>S455*H455</f>
        <v>9.6767500000000002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1" t="s">
        <v>165</v>
      </c>
      <c r="AT455" s="181" t="s">
        <v>161</v>
      </c>
      <c r="AU455" s="181" t="s">
        <v>93</v>
      </c>
      <c r="AY455" s="18" t="s">
        <v>159</v>
      </c>
      <c r="BE455" s="182">
        <f>IF(N455="základní",J455,0)</f>
        <v>0</v>
      </c>
      <c r="BF455" s="182">
        <f>IF(N455="snížená",J455,0)</f>
        <v>0</v>
      </c>
      <c r="BG455" s="182">
        <f>IF(N455="zákl. přenesená",J455,0)</f>
        <v>0</v>
      </c>
      <c r="BH455" s="182">
        <f>IF(N455="sníž. přenesená",J455,0)</f>
        <v>0</v>
      </c>
      <c r="BI455" s="182">
        <f>IF(N455="nulová",J455,0)</f>
        <v>0</v>
      </c>
      <c r="BJ455" s="18" t="s">
        <v>91</v>
      </c>
      <c r="BK455" s="182">
        <f>ROUND(I455*H455,2)</f>
        <v>0</v>
      </c>
      <c r="BL455" s="18" t="s">
        <v>165</v>
      </c>
      <c r="BM455" s="181" t="s">
        <v>942</v>
      </c>
    </row>
    <row r="456" spans="1:65" s="13" customFormat="1">
      <c r="B456" s="183"/>
      <c r="D456" s="184" t="s">
        <v>167</v>
      </c>
      <c r="E456" s="185" t="s">
        <v>1</v>
      </c>
      <c r="F456" s="186" t="s">
        <v>943</v>
      </c>
      <c r="H456" s="185" t="s">
        <v>1</v>
      </c>
      <c r="I456" s="187"/>
      <c r="L456" s="183"/>
      <c r="M456" s="188"/>
      <c r="N456" s="189"/>
      <c r="O456" s="189"/>
      <c r="P456" s="189"/>
      <c r="Q456" s="189"/>
      <c r="R456" s="189"/>
      <c r="S456" s="189"/>
      <c r="T456" s="190"/>
      <c r="AT456" s="185" t="s">
        <v>167</v>
      </c>
      <c r="AU456" s="185" t="s">
        <v>93</v>
      </c>
      <c r="AV456" s="13" t="s">
        <v>91</v>
      </c>
      <c r="AW456" s="13" t="s">
        <v>38</v>
      </c>
      <c r="AX456" s="13" t="s">
        <v>83</v>
      </c>
      <c r="AY456" s="185" t="s">
        <v>159</v>
      </c>
    </row>
    <row r="457" spans="1:65" s="14" customFormat="1">
      <c r="B457" s="191"/>
      <c r="D457" s="184" t="s">
        <v>167</v>
      </c>
      <c r="E457" s="192" t="s">
        <v>1</v>
      </c>
      <c r="F457" s="193" t="s">
        <v>944</v>
      </c>
      <c r="H457" s="194">
        <v>0.34</v>
      </c>
      <c r="I457" s="195"/>
      <c r="L457" s="191"/>
      <c r="M457" s="196"/>
      <c r="N457" s="197"/>
      <c r="O457" s="197"/>
      <c r="P457" s="197"/>
      <c r="Q457" s="197"/>
      <c r="R457" s="197"/>
      <c r="S457" s="197"/>
      <c r="T457" s="198"/>
      <c r="AT457" s="192" t="s">
        <v>167</v>
      </c>
      <c r="AU457" s="192" t="s">
        <v>93</v>
      </c>
      <c r="AV457" s="14" t="s">
        <v>93</v>
      </c>
      <c r="AW457" s="14" t="s">
        <v>38</v>
      </c>
      <c r="AX457" s="14" t="s">
        <v>83</v>
      </c>
      <c r="AY457" s="192" t="s">
        <v>159</v>
      </c>
    </row>
    <row r="458" spans="1:65" s="14" customFormat="1">
      <c r="B458" s="191"/>
      <c r="D458" s="184" t="s">
        <v>167</v>
      </c>
      <c r="E458" s="192" t="s">
        <v>1</v>
      </c>
      <c r="F458" s="193" t="s">
        <v>945</v>
      </c>
      <c r="H458" s="194">
        <v>1.1950000000000001</v>
      </c>
      <c r="I458" s="195"/>
      <c r="L458" s="191"/>
      <c r="M458" s="196"/>
      <c r="N458" s="197"/>
      <c r="O458" s="197"/>
      <c r="P458" s="197"/>
      <c r="Q458" s="197"/>
      <c r="R458" s="197"/>
      <c r="S458" s="197"/>
      <c r="T458" s="198"/>
      <c r="AT458" s="192" t="s">
        <v>167</v>
      </c>
      <c r="AU458" s="192" t="s">
        <v>93</v>
      </c>
      <c r="AV458" s="14" t="s">
        <v>93</v>
      </c>
      <c r="AW458" s="14" t="s">
        <v>38</v>
      </c>
      <c r="AX458" s="14" t="s">
        <v>83</v>
      </c>
      <c r="AY458" s="192" t="s">
        <v>159</v>
      </c>
    </row>
    <row r="459" spans="1:65" s="14" customFormat="1">
      <c r="B459" s="191"/>
      <c r="D459" s="184" t="s">
        <v>167</v>
      </c>
      <c r="E459" s="192" t="s">
        <v>1</v>
      </c>
      <c r="F459" s="193" t="s">
        <v>946</v>
      </c>
      <c r="H459" s="194">
        <v>192</v>
      </c>
      <c r="I459" s="195"/>
      <c r="L459" s="191"/>
      <c r="M459" s="196"/>
      <c r="N459" s="197"/>
      <c r="O459" s="197"/>
      <c r="P459" s="197"/>
      <c r="Q459" s="197"/>
      <c r="R459" s="197"/>
      <c r="S459" s="197"/>
      <c r="T459" s="198"/>
      <c r="AT459" s="192" t="s">
        <v>167</v>
      </c>
      <c r="AU459" s="192" t="s">
        <v>93</v>
      </c>
      <c r="AV459" s="14" t="s">
        <v>93</v>
      </c>
      <c r="AW459" s="14" t="s">
        <v>38</v>
      </c>
      <c r="AX459" s="14" t="s">
        <v>83</v>
      </c>
      <c r="AY459" s="192" t="s">
        <v>159</v>
      </c>
    </row>
    <row r="460" spans="1:65" s="15" customFormat="1">
      <c r="B460" s="199"/>
      <c r="D460" s="184" t="s">
        <v>167</v>
      </c>
      <c r="E460" s="200" t="s">
        <v>1</v>
      </c>
      <c r="F460" s="201" t="s">
        <v>172</v>
      </c>
      <c r="H460" s="202">
        <v>193.535</v>
      </c>
      <c r="I460" s="203"/>
      <c r="L460" s="199"/>
      <c r="M460" s="204"/>
      <c r="N460" s="205"/>
      <c r="O460" s="205"/>
      <c r="P460" s="205"/>
      <c r="Q460" s="205"/>
      <c r="R460" s="205"/>
      <c r="S460" s="205"/>
      <c r="T460" s="206"/>
      <c r="AT460" s="200" t="s">
        <v>167</v>
      </c>
      <c r="AU460" s="200" t="s">
        <v>93</v>
      </c>
      <c r="AV460" s="15" t="s">
        <v>165</v>
      </c>
      <c r="AW460" s="15" t="s">
        <v>38</v>
      </c>
      <c r="AX460" s="15" t="s">
        <v>91</v>
      </c>
      <c r="AY460" s="200" t="s">
        <v>159</v>
      </c>
    </row>
    <row r="461" spans="1:65" s="2" customFormat="1" ht="30" customHeight="1">
      <c r="A461" s="34"/>
      <c r="B461" s="168"/>
      <c r="C461" s="169" t="s">
        <v>947</v>
      </c>
      <c r="D461" s="169" t="s">
        <v>161</v>
      </c>
      <c r="E461" s="170" t="s">
        <v>948</v>
      </c>
      <c r="F461" s="171" t="s">
        <v>949</v>
      </c>
      <c r="G461" s="172" t="s">
        <v>164</v>
      </c>
      <c r="H461" s="173">
        <v>63.554000000000002</v>
      </c>
      <c r="I461" s="174"/>
      <c r="J461" s="175">
        <f>ROUND(I461*H461,2)</f>
        <v>0</v>
      </c>
      <c r="K461" s="176"/>
      <c r="L461" s="35"/>
      <c r="M461" s="177" t="s">
        <v>1</v>
      </c>
      <c r="N461" s="178" t="s">
        <v>48</v>
      </c>
      <c r="O461" s="60"/>
      <c r="P461" s="179">
        <f>O461*H461</f>
        <v>0</v>
      </c>
      <c r="Q461" s="179">
        <v>0</v>
      </c>
      <c r="R461" s="179">
        <f>Q461*H461</f>
        <v>0</v>
      </c>
      <c r="S461" s="179">
        <v>4.5999999999999999E-2</v>
      </c>
      <c r="T461" s="180">
        <f>S461*H461</f>
        <v>2.9234840000000002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81" t="s">
        <v>165</v>
      </c>
      <c r="AT461" s="181" t="s">
        <v>161</v>
      </c>
      <c r="AU461" s="181" t="s">
        <v>93</v>
      </c>
      <c r="AY461" s="18" t="s">
        <v>159</v>
      </c>
      <c r="BE461" s="182">
        <f>IF(N461="základní",J461,0)</f>
        <v>0</v>
      </c>
      <c r="BF461" s="182">
        <f>IF(N461="snížená",J461,0)</f>
        <v>0</v>
      </c>
      <c r="BG461" s="182">
        <f>IF(N461="zákl. přenesená",J461,0)</f>
        <v>0</v>
      </c>
      <c r="BH461" s="182">
        <f>IF(N461="sníž. přenesená",J461,0)</f>
        <v>0</v>
      </c>
      <c r="BI461" s="182">
        <f>IF(N461="nulová",J461,0)</f>
        <v>0</v>
      </c>
      <c r="BJ461" s="18" t="s">
        <v>91</v>
      </c>
      <c r="BK461" s="182">
        <f>ROUND(I461*H461,2)</f>
        <v>0</v>
      </c>
      <c r="BL461" s="18" t="s">
        <v>165</v>
      </c>
      <c r="BM461" s="181" t="s">
        <v>950</v>
      </c>
    </row>
    <row r="462" spans="1:65" s="13" customFormat="1">
      <c r="B462" s="183"/>
      <c r="D462" s="184" t="s">
        <v>167</v>
      </c>
      <c r="E462" s="185" t="s">
        <v>1</v>
      </c>
      <c r="F462" s="186" t="s">
        <v>943</v>
      </c>
      <c r="H462" s="185" t="s">
        <v>1</v>
      </c>
      <c r="I462" s="187"/>
      <c r="L462" s="183"/>
      <c r="M462" s="188"/>
      <c r="N462" s="189"/>
      <c r="O462" s="189"/>
      <c r="P462" s="189"/>
      <c r="Q462" s="189"/>
      <c r="R462" s="189"/>
      <c r="S462" s="189"/>
      <c r="T462" s="190"/>
      <c r="AT462" s="185" t="s">
        <v>167</v>
      </c>
      <c r="AU462" s="185" t="s">
        <v>93</v>
      </c>
      <c r="AV462" s="13" t="s">
        <v>91</v>
      </c>
      <c r="AW462" s="13" t="s">
        <v>38</v>
      </c>
      <c r="AX462" s="13" t="s">
        <v>83</v>
      </c>
      <c r="AY462" s="185" t="s">
        <v>159</v>
      </c>
    </row>
    <row r="463" spans="1:65" s="14" customFormat="1" ht="20.399999999999999">
      <c r="B463" s="191"/>
      <c r="D463" s="184" t="s">
        <v>167</v>
      </c>
      <c r="E463" s="192" t="s">
        <v>1</v>
      </c>
      <c r="F463" s="193" t="s">
        <v>951</v>
      </c>
      <c r="H463" s="194">
        <v>4.3780000000000001</v>
      </c>
      <c r="I463" s="195"/>
      <c r="L463" s="191"/>
      <c r="M463" s="196"/>
      <c r="N463" s="197"/>
      <c r="O463" s="197"/>
      <c r="P463" s="197"/>
      <c r="Q463" s="197"/>
      <c r="R463" s="197"/>
      <c r="S463" s="197"/>
      <c r="T463" s="198"/>
      <c r="AT463" s="192" t="s">
        <v>167</v>
      </c>
      <c r="AU463" s="192" t="s">
        <v>93</v>
      </c>
      <c r="AV463" s="14" t="s">
        <v>93</v>
      </c>
      <c r="AW463" s="14" t="s">
        <v>38</v>
      </c>
      <c r="AX463" s="14" t="s">
        <v>83</v>
      </c>
      <c r="AY463" s="192" t="s">
        <v>159</v>
      </c>
    </row>
    <row r="464" spans="1:65" s="14" customFormat="1">
      <c r="B464" s="191"/>
      <c r="D464" s="184" t="s">
        <v>167</v>
      </c>
      <c r="E464" s="192" t="s">
        <v>1</v>
      </c>
      <c r="F464" s="193" t="s">
        <v>952</v>
      </c>
      <c r="H464" s="194">
        <v>5.1760000000000002</v>
      </c>
      <c r="I464" s="195"/>
      <c r="L464" s="191"/>
      <c r="M464" s="196"/>
      <c r="N464" s="197"/>
      <c r="O464" s="197"/>
      <c r="P464" s="197"/>
      <c r="Q464" s="197"/>
      <c r="R464" s="197"/>
      <c r="S464" s="197"/>
      <c r="T464" s="198"/>
      <c r="AT464" s="192" t="s">
        <v>167</v>
      </c>
      <c r="AU464" s="192" t="s">
        <v>93</v>
      </c>
      <c r="AV464" s="14" t="s">
        <v>93</v>
      </c>
      <c r="AW464" s="14" t="s">
        <v>38</v>
      </c>
      <c r="AX464" s="14" t="s">
        <v>83</v>
      </c>
      <c r="AY464" s="192" t="s">
        <v>159</v>
      </c>
    </row>
    <row r="465" spans="1:65" s="14" customFormat="1" ht="20.399999999999999">
      <c r="B465" s="191"/>
      <c r="D465" s="184" t="s">
        <v>167</v>
      </c>
      <c r="E465" s="192" t="s">
        <v>1</v>
      </c>
      <c r="F465" s="193" t="s">
        <v>953</v>
      </c>
      <c r="H465" s="194">
        <v>54</v>
      </c>
      <c r="I465" s="195"/>
      <c r="L465" s="191"/>
      <c r="M465" s="196"/>
      <c r="N465" s="197"/>
      <c r="O465" s="197"/>
      <c r="P465" s="197"/>
      <c r="Q465" s="197"/>
      <c r="R465" s="197"/>
      <c r="S465" s="197"/>
      <c r="T465" s="198"/>
      <c r="AT465" s="192" t="s">
        <v>167</v>
      </c>
      <c r="AU465" s="192" t="s">
        <v>93</v>
      </c>
      <c r="AV465" s="14" t="s">
        <v>93</v>
      </c>
      <c r="AW465" s="14" t="s">
        <v>38</v>
      </c>
      <c r="AX465" s="14" t="s">
        <v>83</v>
      </c>
      <c r="AY465" s="192" t="s">
        <v>159</v>
      </c>
    </row>
    <row r="466" spans="1:65" s="15" customFormat="1">
      <c r="B466" s="199"/>
      <c r="D466" s="184" t="s">
        <v>167</v>
      </c>
      <c r="E466" s="200" t="s">
        <v>1</v>
      </c>
      <c r="F466" s="201" t="s">
        <v>172</v>
      </c>
      <c r="H466" s="202">
        <v>63.554000000000002</v>
      </c>
      <c r="I466" s="203"/>
      <c r="L466" s="199"/>
      <c r="M466" s="204"/>
      <c r="N466" s="205"/>
      <c r="O466" s="205"/>
      <c r="P466" s="205"/>
      <c r="Q466" s="205"/>
      <c r="R466" s="205"/>
      <c r="S466" s="205"/>
      <c r="T466" s="206"/>
      <c r="AT466" s="200" t="s">
        <v>167</v>
      </c>
      <c r="AU466" s="200" t="s">
        <v>93</v>
      </c>
      <c r="AV466" s="15" t="s">
        <v>165</v>
      </c>
      <c r="AW466" s="15" t="s">
        <v>38</v>
      </c>
      <c r="AX466" s="15" t="s">
        <v>91</v>
      </c>
      <c r="AY466" s="200" t="s">
        <v>159</v>
      </c>
    </row>
    <row r="467" spans="1:65" s="2" customFormat="1" ht="30" customHeight="1">
      <c r="A467" s="34"/>
      <c r="B467" s="168"/>
      <c r="C467" s="169" t="s">
        <v>954</v>
      </c>
      <c r="D467" s="169" t="s">
        <v>161</v>
      </c>
      <c r="E467" s="170" t="s">
        <v>955</v>
      </c>
      <c r="F467" s="171" t="s">
        <v>956</v>
      </c>
      <c r="G467" s="172" t="s">
        <v>164</v>
      </c>
      <c r="H467" s="173">
        <v>202.72800000000001</v>
      </c>
      <c r="I467" s="174"/>
      <c r="J467" s="175">
        <f>ROUND(I467*H467,2)</f>
        <v>0</v>
      </c>
      <c r="K467" s="176"/>
      <c r="L467" s="35"/>
      <c r="M467" s="177" t="s">
        <v>1</v>
      </c>
      <c r="N467" s="178" t="s">
        <v>48</v>
      </c>
      <c r="O467" s="60"/>
      <c r="P467" s="179">
        <f>O467*H467</f>
        <v>0</v>
      </c>
      <c r="Q467" s="179">
        <v>0</v>
      </c>
      <c r="R467" s="179">
        <f>Q467*H467</f>
        <v>0</v>
      </c>
      <c r="S467" s="179">
        <v>5.8999999999999997E-2</v>
      </c>
      <c r="T467" s="180">
        <f>S467*H467</f>
        <v>11.960952000000001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1" t="s">
        <v>165</v>
      </c>
      <c r="AT467" s="181" t="s">
        <v>161</v>
      </c>
      <c r="AU467" s="181" t="s">
        <v>93</v>
      </c>
      <c r="AY467" s="18" t="s">
        <v>159</v>
      </c>
      <c r="BE467" s="182">
        <f>IF(N467="základní",J467,0)</f>
        <v>0</v>
      </c>
      <c r="BF467" s="182">
        <f>IF(N467="snížená",J467,0)</f>
        <v>0</v>
      </c>
      <c r="BG467" s="182">
        <f>IF(N467="zákl. přenesená",J467,0)</f>
        <v>0</v>
      </c>
      <c r="BH467" s="182">
        <f>IF(N467="sníž. přenesená",J467,0)</f>
        <v>0</v>
      </c>
      <c r="BI467" s="182">
        <f>IF(N467="nulová",J467,0)</f>
        <v>0</v>
      </c>
      <c r="BJ467" s="18" t="s">
        <v>91</v>
      </c>
      <c r="BK467" s="182">
        <f>ROUND(I467*H467,2)</f>
        <v>0</v>
      </c>
      <c r="BL467" s="18" t="s">
        <v>165</v>
      </c>
      <c r="BM467" s="181" t="s">
        <v>957</v>
      </c>
    </row>
    <row r="468" spans="1:65" s="13" customFormat="1">
      <c r="B468" s="183"/>
      <c r="D468" s="184" t="s">
        <v>167</v>
      </c>
      <c r="E468" s="185" t="s">
        <v>1</v>
      </c>
      <c r="F468" s="186" t="s">
        <v>921</v>
      </c>
      <c r="H468" s="185" t="s">
        <v>1</v>
      </c>
      <c r="I468" s="187"/>
      <c r="L468" s="183"/>
      <c r="M468" s="188"/>
      <c r="N468" s="189"/>
      <c r="O468" s="189"/>
      <c r="P468" s="189"/>
      <c r="Q468" s="189"/>
      <c r="R468" s="189"/>
      <c r="S468" s="189"/>
      <c r="T468" s="190"/>
      <c r="AT468" s="185" t="s">
        <v>167</v>
      </c>
      <c r="AU468" s="185" t="s">
        <v>93</v>
      </c>
      <c r="AV468" s="13" t="s">
        <v>91</v>
      </c>
      <c r="AW468" s="13" t="s">
        <v>38</v>
      </c>
      <c r="AX468" s="13" t="s">
        <v>83</v>
      </c>
      <c r="AY468" s="185" t="s">
        <v>159</v>
      </c>
    </row>
    <row r="469" spans="1:65" s="14" customFormat="1" ht="30.6">
      <c r="B469" s="191"/>
      <c r="D469" s="184" t="s">
        <v>167</v>
      </c>
      <c r="E469" s="192" t="s">
        <v>1</v>
      </c>
      <c r="F469" s="193" t="s">
        <v>958</v>
      </c>
      <c r="H469" s="194">
        <v>184.17599999999999</v>
      </c>
      <c r="I469" s="195"/>
      <c r="L469" s="191"/>
      <c r="M469" s="196"/>
      <c r="N469" s="197"/>
      <c r="O469" s="197"/>
      <c r="P469" s="197"/>
      <c r="Q469" s="197"/>
      <c r="R469" s="197"/>
      <c r="S469" s="197"/>
      <c r="T469" s="198"/>
      <c r="AT469" s="192" t="s">
        <v>167</v>
      </c>
      <c r="AU469" s="192" t="s">
        <v>93</v>
      </c>
      <c r="AV469" s="14" t="s">
        <v>93</v>
      </c>
      <c r="AW469" s="14" t="s">
        <v>38</v>
      </c>
      <c r="AX469" s="14" t="s">
        <v>83</v>
      </c>
      <c r="AY469" s="192" t="s">
        <v>159</v>
      </c>
    </row>
    <row r="470" spans="1:65" s="14" customFormat="1">
      <c r="B470" s="191"/>
      <c r="D470" s="184" t="s">
        <v>167</v>
      </c>
      <c r="E470" s="192" t="s">
        <v>1</v>
      </c>
      <c r="F470" s="193" t="s">
        <v>764</v>
      </c>
      <c r="H470" s="194">
        <v>18.552</v>
      </c>
      <c r="I470" s="195"/>
      <c r="L470" s="191"/>
      <c r="M470" s="196"/>
      <c r="N470" s="197"/>
      <c r="O470" s="197"/>
      <c r="P470" s="197"/>
      <c r="Q470" s="197"/>
      <c r="R470" s="197"/>
      <c r="S470" s="197"/>
      <c r="T470" s="198"/>
      <c r="AT470" s="192" t="s">
        <v>167</v>
      </c>
      <c r="AU470" s="192" t="s">
        <v>93</v>
      </c>
      <c r="AV470" s="14" t="s">
        <v>93</v>
      </c>
      <c r="AW470" s="14" t="s">
        <v>38</v>
      </c>
      <c r="AX470" s="14" t="s">
        <v>83</v>
      </c>
      <c r="AY470" s="192" t="s">
        <v>159</v>
      </c>
    </row>
    <row r="471" spans="1:65" s="15" customFormat="1">
      <c r="B471" s="199"/>
      <c r="D471" s="184" t="s">
        <v>167</v>
      </c>
      <c r="E471" s="200" t="s">
        <v>1</v>
      </c>
      <c r="F471" s="201" t="s">
        <v>172</v>
      </c>
      <c r="H471" s="202">
        <v>202.72800000000001</v>
      </c>
      <c r="I471" s="203"/>
      <c r="L471" s="199"/>
      <c r="M471" s="204"/>
      <c r="N471" s="205"/>
      <c r="O471" s="205"/>
      <c r="P471" s="205"/>
      <c r="Q471" s="205"/>
      <c r="R471" s="205"/>
      <c r="S471" s="205"/>
      <c r="T471" s="206"/>
      <c r="AT471" s="200" t="s">
        <v>167</v>
      </c>
      <c r="AU471" s="200" t="s">
        <v>93</v>
      </c>
      <c r="AV471" s="15" t="s">
        <v>165</v>
      </c>
      <c r="AW471" s="15" t="s">
        <v>38</v>
      </c>
      <c r="AX471" s="15" t="s">
        <v>91</v>
      </c>
      <c r="AY471" s="200" t="s">
        <v>159</v>
      </c>
    </row>
    <row r="472" spans="1:65" s="2" customFormat="1" ht="19.8" customHeight="1">
      <c r="A472" s="34"/>
      <c r="B472" s="168"/>
      <c r="C472" s="169" t="s">
        <v>959</v>
      </c>
      <c r="D472" s="169" t="s">
        <v>161</v>
      </c>
      <c r="E472" s="170" t="s">
        <v>960</v>
      </c>
      <c r="F472" s="171" t="s">
        <v>961</v>
      </c>
      <c r="G472" s="172" t="s">
        <v>164</v>
      </c>
      <c r="H472" s="173">
        <v>617.02099999999996</v>
      </c>
      <c r="I472" s="174"/>
      <c r="J472" s="175">
        <f>ROUND(I472*H472,2)</f>
        <v>0</v>
      </c>
      <c r="K472" s="176"/>
      <c r="L472" s="35"/>
      <c r="M472" s="177" t="s">
        <v>1</v>
      </c>
      <c r="N472" s="178" t="s">
        <v>48</v>
      </c>
      <c r="O472" s="60"/>
      <c r="P472" s="179">
        <f>O472*H472</f>
        <v>0</v>
      </c>
      <c r="Q472" s="179">
        <v>0</v>
      </c>
      <c r="R472" s="179">
        <f>Q472*H472</f>
        <v>0</v>
      </c>
      <c r="S472" s="179">
        <v>6.0999999999999999E-2</v>
      </c>
      <c r="T472" s="180">
        <f>S472*H472</f>
        <v>37.638280999999999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1" t="s">
        <v>165</v>
      </c>
      <c r="AT472" s="181" t="s">
        <v>161</v>
      </c>
      <c r="AU472" s="181" t="s">
        <v>93</v>
      </c>
      <c r="AY472" s="18" t="s">
        <v>159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18" t="s">
        <v>91</v>
      </c>
      <c r="BK472" s="182">
        <f>ROUND(I472*H472,2)</f>
        <v>0</v>
      </c>
      <c r="BL472" s="18" t="s">
        <v>165</v>
      </c>
      <c r="BM472" s="181" t="s">
        <v>962</v>
      </c>
    </row>
    <row r="473" spans="1:65" s="13" customFormat="1">
      <c r="B473" s="183"/>
      <c r="D473" s="184" t="s">
        <v>167</v>
      </c>
      <c r="E473" s="185" t="s">
        <v>1</v>
      </c>
      <c r="F473" s="186" t="s">
        <v>963</v>
      </c>
      <c r="H473" s="185" t="s">
        <v>1</v>
      </c>
      <c r="I473" s="187"/>
      <c r="L473" s="183"/>
      <c r="M473" s="188"/>
      <c r="N473" s="189"/>
      <c r="O473" s="189"/>
      <c r="P473" s="189"/>
      <c r="Q473" s="189"/>
      <c r="R473" s="189"/>
      <c r="S473" s="189"/>
      <c r="T473" s="190"/>
      <c r="AT473" s="185" t="s">
        <v>167</v>
      </c>
      <c r="AU473" s="185" t="s">
        <v>93</v>
      </c>
      <c r="AV473" s="13" t="s">
        <v>91</v>
      </c>
      <c r="AW473" s="13" t="s">
        <v>38</v>
      </c>
      <c r="AX473" s="13" t="s">
        <v>83</v>
      </c>
      <c r="AY473" s="185" t="s">
        <v>159</v>
      </c>
    </row>
    <row r="474" spans="1:65" s="14" customFormat="1">
      <c r="B474" s="191"/>
      <c r="D474" s="184" t="s">
        <v>167</v>
      </c>
      <c r="E474" s="192" t="s">
        <v>1</v>
      </c>
      <c r="F474" s="193" t="s">
        <v>964</v>
      </c>
      <c r="H474" s="194">
        <v>617.02099999999996</v>
      </c>
      <c r="I474" s="195"/>
      <c r="L474" s="191"/>
      <c r="M474" s="196"/>
      <c r="N474" s="197"/>
      <c r="O474" s="197"/>
      <c r="P474" s="197"/>
      <c r="Q474" s="197"/>
      <c r="R474" s="197"/>
      <c r="S474" s="197"/>
      <c r="T474" s="198"/>
      <c r="AT474" s="192" t="s">
        <v>167</v>
      </c>
      <c r="AU474" s="192" t="s">
        <v>93</v>
      </c>
      <c r="AV474" s="14" t="s">
        <v>93</v>
      </c>
      <c r="AW474" s="14" t="s">
        <v>38</v>
      </c>
      <c r="AX474" s="14" t="s">
        <v>83</v>
      </c>
      <c r="AY474" s="192" t="s">
        <v>159</v>
      </c>
    </row>
    <row r="475" spans="1:65" s="15" customFormat="1">
      <c r="B475" s="199"/>
      <c r="D475" s="184" t="s">
        <v>167</v>
      </c>
      <c r="E475" s="200" t="s">
        <v>1</v>
      </c>
      <c r="F475" s="201" t="s">
        <v>172</v>
      </c>
      <c r="H475" s="202">
        <v>617.02099999999996</v>
      </c>
      <c r="I475" s="203"/>
      <c r="L475" s="199"/>
      <c r="M475" s="204"/>
      <c r="N475" s="205"/>
      <c r="O475" s="205"/>
      <c r="P475" s="205"/>
      <c r="Q475" s="205"/>
      <c r="R475" s="205"/>
      <c r="S475" s="205"/>
      <c r="T475" s="206"/>
      <c r="AT475" s="200" t="s">
        <v>167</v>
      </c>
      <c r="AU475" s="200" t="s">
        <v>93</v>
      </c>
      <c r="AV475" s="15" t="s">
        <v>165</v>
      </c>
      <c r="AW475" s="15" t="s">
        <v>38</v>
      </c>
      <c r="AX475" s="15" t="s">
        <v>91</v>
      </c>
      <c r="AY475" s="200" t="s">
        <v>159</v>
      </c>
    </row>
    <row r="476" spans="1:65" s="2" customFormat="1" ht="19.8" customHeight="1">
      <c r="A476" s="34"/>
      <c r="B476" s="168"/>
      <c r="C476" s="169" t="s">
        <v>965</v>
      </c>
      <c r="D476" s="169" t="s">
        <v>161</v>
      </c>
      <c r="E476" s="170" t="s">
        <v>966</v>
      </c>
      <c r="F476" s="171" t="s">
        <v>967</v>
      </c>
      <c r="G476" s="172" t="s">
        <v>164</v>
      </c>
      <c r="H476" s="173">
        <v>251.80799999999999</v>
      </c>
      <c r="I476" s="174"/>
      <c r="J476" s="175">
        <f>ROUND(I476*H476,2)</f>
        <v>0</v>
      </c>
      <c r="K476" s="176"/>
      <c r="L476" s="35"/>
      <c r="M476" s="177" t="s">
        <v>1</v>
      </c>
      <c r="N476" s="178" t="s">
        <v>48</v>
      </c>
      <c r="O476" s="60"/>
      <c r="P476" s="179">
        <f>O476*H476</f>
        <v>0</v>
      </c>
      <c r="Q476" s="179">
        <v>0</v>
      </c>
      <c r="R476" s="179">
        <f>Q476*H476</f>
        <v>0</v>
      </c>
      <c r="S476" s="179">
        <v>0.05</v>
      </c>
      <c r="T476" s="180">
        <f>S476*H476</f>
        <v>12.590400000000001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81" t="s">
        <v>165</v>
      </c>
      <c r="AT476" s="181" t="s">
        <v>161</v>
      </c>
      <c r="AU476" s="181" t="s">
        <v>93</v>
      </c>
      <c r="AY476" s="18" t="s">
        <v>159</v>
      </c>
      <c r="BE476" s="182">
        <f>IF(N476="základní",J476,0)</f>
        <v>0</v>
      </c>
      <c r="BF476" s="182">
        <f>IF(N476="snížená",J476,0)</f>
        <v>0</v>
      </c>
      <c r="BG476" s="182">
        <f>IF(N476="zákl. přenesená",J476,0)</f>
        <v>0</v>
      </c>
      <c r="BH476" s="182">
        <f>IF(N476="sníž. přenesená",J476,0)</f>
        <v>0</v>
      </c>
      <c r="BI476" s="182">
        <f>IF(N476="nulová",J476,0)</f>
        <v>0</v>
      </c>
      <c r="BJ476" s="18" t="s">
        <v>91</v>
      </c>
      <c r="BK476" s="182">
        <f>ROUND(I476*H476,2)</f>
        <v>0</v>
      </c>
      <c r="BL476" s="18" t="s">
        <v>165</v>
      </c>
      <c r="BM476" s="181" t="s">
        <v>968</v>
      </c>
    </row>
    <row r="477" spans="1:65" s="13" customFormat="1">
      <c r="B477" s="183"/>
      <c r="D477" s="184" t="s">
        <v>167</v>
      </c>
      <c r="E477" s="185" t="s">
        <v>1</v>
      </c>
      <c r="F477" s="186" t="s">
        <v>963</v>
      </c>
      <c r="H477" s="185" t="s">
        <v>1</v>
      </c>
      <c r="I477" s="187"/>
      <c r="L477" s="183"/>
      <c r="M477" s="188"/>
      <c r="N477" s="189"/>
      <c r="O477" s="189"/>
      <c r="P477" s="189"/>
      <c r="Q477" s="189"/>
      <c r="R477" s="189"/>
      <c r="S477" s="189"/>
      <c r="T477" s="190"/>
      <c r="AT477" s="185" t="s">
        <v>167</v>
      </c>
      <c r="AU477" s="185" t="s">
        <v>93</v>
      </c>
      <c r="AV477" s="13" t="s">
        <v>91</v>
      </c>
      <c r="AW477" s="13" t="s">
        <v>38</v>
      </c>
      <c r="AX477" s="13" t="s">
        <v>83</v>
      </c>
      <c r="AY477" s="185" t="s">
        <v>159</v>
      </c>
    </row>
    <row r="478" spans="1:65" s="14" customFormat="1">
      <c r="B478" s="191"/>
      <c r="D478" s="184" t="s">
        <v>167</v>
      </c>
      <c r="E478" s="192" t="s">
        <v>1</v>
      </c>
      <c r="F478" s="193" t="s">
        <v>969</v>
      </c>
      <c r="H478" s="194">
        <v>251.80799999999999</v>
      </c>
      <c r="I478" s="195"/>
      <c r="L478" s="191"/>
      <c r="M478" s="196"/>
      <c r="N478" s="197"/>
      <c r="O478" s="197"/>
      <c r="P478" s="197"/>
      <c r="Q478" s="197"/>
      <c r="R478" s="197"/>
      <c r="S478" s="197"/>
      <c r="T478" s="198"/>
      <c r="AT478" s="192" t="s">
        <v>167</v>
      </c>
      <c r="AU478" s="192" t="s">
        <v>93</v>
      </c>
      <c r="AV478" s="14" t="s">
        <v>93</v>
      </c>
      <c r="AW478" s="14" t="s">
        <v>38</v>
      </c>
      <c r="AX478" s="14" t="s">
        <v>83</v>
      </c>
      <c r="AY478" s="192" t="s">
        <v>159</v>
      </c>
    </row>
    <row r="479" spans="1:65" s="15" customFormat="1">
      <c r="B479" s="199"/>
      <c r="D479" s="184" t="s">
        <v>167</v>
      </c>
      <c r="E479" s="200" t="s">
        <v>1</v>
      </c>
      <c r="F479" s="201" t="s">
        <v>172</v>
      </c>
      <c r="H479" s="202">
        <v>251.80799999999999</v>
      </c>
      <c r="I479" s="203"/>
      <c r="L479" s="199"/>
      <c r="M479" s="204"/>
      <c r="N479" s="205"/>
      <c r="O479" s="205"/>
      <c r="P479" s="205"/>
      <c r="Q479" s="205"/>
      <c r="R479" s="205"/>
      <c r="S479" s="205"/>
      <c r="T479" s="206"/>
      <c r="AT479" s="200" t="s">
        <v>167</v>
      </c>
      <c r="AU479" s="200" t="s">
        <v>93</v>
      </c>
      <c r="AV479" s="15" t="s">
        <v>165</v>
      </c>
      <c r="AW479" s="15" t="s">
        <v>38</v>
      </c>
      <c r="AX479" s="15" t="s">
        <v>91</v>
      </c>
      <c r="AY479" s="200" t="s">
        <v>159</v>
      </c>
    </row>
    <row r="480" spans="1:65" s="2" customFormat="1" ht="19.8" customHeight="1">
      <c r="A480" s="34"/>
      <c r="B480" s="168"/>
      <c r="C480" s="169" t="s">
        <v>970</v>
      </c>
      <c r="D480" s="169" t="s">
        <v>161</v>
      </c>
      <c r="E480" s="170" t="s">
        <v>971</v>
      </c>
      <c r="F480" s="171" t="s">
        <v>972</v>
      </c>
      <c r="G480" s="172" t="s">
        <v>164</v>
      </c>
      <c r="H480" s="173">
        <v>57.84</v>
      </c>
      <c r="I480" s="174"/>
      <c r="J480" s="175">
        <f>ROUND(I480*H480,2)</f>
        <v>0</v>
      </c>
      <c r="K480" s="176"/>
      <c r="L480" s="35"/>
      <c r="M480" s="177" t="s">
        <v>1</v>
      </c>
      <c r="N480" s="178" t="s">
        <v>48</v>
      </c>
      <c r="O480" s="60"/>
      <c r="P480" s="179">
        <f>O480*H480</f>
        <v>0</v>
      </c>
      <c r="Q480" s="179">
        <v>0</v>
      </c>
      <c r="R480" s="179">
        <f>Q480*H480</f>
        <v>0</v>
      </c>
      <c r="S480" s="179">
        <v>0.16900000000000001</v>
      </c>
      <c r="T480" s="180">
        <f>S480*H480</f>
        <v>9.7749600000000019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81" t="s">
        <v>165</v>
      </c>
      <c r="AT480" s="181" t="s">
        <v>161</v>
      </c>
      <c r="AU480" s="181" t="s">
        <v>93</v>
      </c>
      <c r="AY480" s="18" t="s">
        <v>159</v>
      </c>
      <c r="BE480" s="182">
        <f>IF(N480="základní",J480,0)</f>
        <v>0</v>
      </c>
      <c r="BF480" s="182">
        <f>IF(N480="snížená",J480,0)</f>
        <v>0</v>
      </c>
      <c r="BG480" s="182">
        <f>IF(N480="zákl. přenesená",J480,0)</f>
        <v>0</v>
      </c>
      <c r="BH480" s="182">
        <f>IF(N480="sníž. přenesená",J480,0)</f>
        <v>0</v>
      </c>
      <c r="BI480" s="182">
        <f>IF(N480="nulová",J480,0)</f>
        <v>0</v>
      </c>
      <c r="BJ480" s="18" t="s">
        <v>91</v>
      </c>
      <c r="BK480" s="182">
        <f>ROUND(I480*H480,2)</f>
        <v>0</v>
      </c>
      <c r="BL480" s="18" t="s">
        <v>165</v>
      </c>
      <c r="BM480" s="181" t="s">
        <v>973</v>
      </c>
    </row>
    <row r="481" spans="1:65" s="13" customFormat="1">
      <c r="B481" s="183"/>
      <c r="D481" s="184" t="s">
        <v>167</v>
      </c>
      <c r="E481" s="185" t="s">
        <v>1</v>
      </c>
      <c r="F481" s="186" t="s">
        <v>921</v>
      </c>
      <c r="H481" s="185" t="s">
        <v>1</v>
      </c>
      <c r="I481" s="187"/>
      <c r="L481" s="183"/>
      <c r="M481" s="188"/>
      <c r="N481" s="189"/>
      <c r="O481" s="189"/>
      <c r="P481" s="189"/>
      <c r="Q481" s="189"/>
      <c r="R481" s="189"/>
      <c r="S481" s="189"/>
      <c r="T481" s="190"/>
      <c r="AT481" s="185" t="s">
        <v>167</v>
      </c>
      <c r="AU481" s="185" t="s">
        <v>93</v>
      </c>
      <c r="AV481" s="13" t="s">
        <v>91</v>
      </c>
      <c r="AW481" s="13" t="s">
        <v>38</v>
      </c>
      <c r="AX481" s="13" t="s">
        <v>83</v>
      </c>
      <c r="AY481" s="185" t="s">
        <v>159</v>
      </c>
    </row>
    <row r="482" spans="1:65" s="14" customFormat="1">
      <c r="B482" s="191"/>
      <c r="D482" s="184" t="s">
        <v>167</v>
      </c>
      <c r="E482" s="192" t="s">
        <v>1</v>
      </c>
      <c r="F482" s="193" t="s">
        <v>974</v>
      </c>
      <c r="H482" s="194">
        <v>57.84</v>
      </c>
      <c r="I482" s="195"/>
      <c r="L482" s="191"/>
      <c r="M482" s="196"/>
      <c r="N482" s="197"/>
      <c r="O482" s="197"/>
      <c r="P482" s="197"/>
      <c r="Q482" s="197"/>
      <c r="R482" s="197"/>
      <c r="S482" s="197"/>
      <c r="T482" s="198"/>
      <c r="AT482" s="192" t="s">
        <v>167</v>
      </c>
      <c r="AU482" s="192" t="s">
        <v>93</v>
      </c>
      <c r="AV482" s="14" t="s">
        <v>93</v>
      </c>
      <c r="AW482" s="14" t="s">
        <v>38</v>
      </c>
      <c r="AX482" s="14" t="s">
        <v>83</v>
      </c>
      <c r="AY482" s="192" t="s">
        <v>159</v>
      </c>
    </row>
    <row r="483" spans="1:65" s="15" customFormat="1">
      <c r="B483" s="199"/>
      <c r="D483" s="184" t="s">
        <v>167</v>
      </c>
      <c r="E483" s="200" t="s">
        <v>1</v>
      </c>
      <c r="F483" s="201" t="s">
        <v>172</v>
      </c>
      <c r="H483" s="202">
        <v>57.84</v>
      </c>
      <c r="I483" s="203"/>
      <c r="L483" s="199"/>
      <c r="M483" s="204"/>
      <c r="N483" s="205"/>
      <c r="O483" s="205"/>
      <c r="P483" s="205"/>
      <c r="Q483" s="205"/>
      <c r="R483" s="205"/>
      <c r="S483" s="205"/>
      <c r="T483" s="206"/>
      <c r="AT483" s="200" t="s">
        <v>167</v>
      </c>
      <c r="AU483" s="200" t="s">
        <v>93</v>
      </c>
      <c r="AV483" s="15" t="s">
        <v>165</v>
      </c>
      <c r="AW483" s="15" t="s">
        <v>38</v>
      </c>
      <c r="AX483" s="15" t="s">
        <v>91</v>
      </c>
      <c r="AY483" s="200" t="s">
        <v>159</v>
      </c>
    </row>
    <row r="484" spans="1:65" s="2" customFormat="1" ht="19.8" customHeight="1">
      <c r="A484" s="34"/>
      <c r="B484" s="168"/>
      <c r="C484" s="169" t="s">
        <v>975</v>
      </c>
      <c r="D484" s="169" t="s">
        <v>161</v>
      </c>
      <c r="E484" s="170" t="s">
        <v>976</v>
      </c>
      <c r="F484" s="171" t="s">
        <v>977</v>
      </c>
      <c r="G484" s="172" t="s">
        <v>164</v>
      </c>
      <c r="H484" s="173">
        <v>810.98900000000003</v>
      </c>
      <c r="I484" s="174"/>
      <c r="J484" s="175">
        <f>ROUND(I484*H484,2)</f>
        <v>0</v>
      </c>
      <c r="K484" s="176"/>
      <c r="L484" s="35"/>
      <c r="M484" s="177" t="s">
        <v>1</v>
      </c>
      <c r="N484" s="178" t="s">
        <v>48</v>
      </c>
      <c r="O484" s="60"/>
      <c r="P484" s="179">
        <f>O484*H484</f>
        <v>0</v>
      </c>
      <c r="Q484" s="179">
        <v>0</v>
      </c>
      <c r="R484" s="179">
        <f>Q484*H484</f>
        <v>0</v>
      </c>
      <c r="S484" s="179">
        <v>0.16900000000000001</v>
      </c>
      <c r="T484" s="180">
        <f>S484*H484</f>
        <v>137.057141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1" t="s">
        <v>165</v>
      </c>
      <c r="AT484" s="181" t="s">
        <v>161</v>
      </c>
      <c r="AU484" s="181" t="s">
        <v>93</v>
      </c>
      <c r="AY484" s="18" t="s">
        <v>159</v>
      </c>
      <c r="BE484" s="182">
        <f>IF(N484="základní",J484,0)</f>
        <v>0</v>
      </c>
      <c r="BF484" s="182">
        <f>IF(N484="snížená",J484,0)</f>
        <v>0</v>
      </c>
      <c r="BG484" s="182">
        <f>IF(N484="zákl. přenesená",J484,0)</f>
        <v>0</v>
      </c>
      <c r="BH484" s="182">
        <f>IF(N484="sníž. přenesená",J484,0)</f>
        <v>0</v>
      </c>
      <c r="BI484" s="182">
        <f>IF(N484="nulová",J484,0)</f>
        <v>0</v>
      </c>
      <c r="BJ484" s="18" t="s">
        <v>91</v>
      </c>
      <c r="BK484" s="182">
        <f>ROUND(I484*H484,2)</f>
        <v>0</v>
      </c>
      <c r="BL484" s="18" t="s">
        <v>165</v>
      </c>
      <c r="BM484" s="181" t="s">
        <v>978</v>
      </c>
    </row>
    <row r="485" spans="1:65" s="13" customFormat="1">
      <c r="B485" s="183"/>
      <c r="D485" s="184" t="s">
        <v>167</v>
      </c>
      <c r="E485" s="185" t="s">
        <v>1</v>
      </c>
      <c r="F485" s="186" t="s">
        <v>963</v>
      </c>
      <c r="H485" s="185" t="s">
        <v>1</v>
      </c>
      <c r="I485" s="187"/>
      <c r="L485" s="183"/>
      <c r="M485" s="188"/>
      <c r="N485" s="189"/>
      <c r="O485" s="189"/>
      <c r="P485" s="189"/>
      <c r="Q485" s="189"/>
      <c r="R485" s="189"/>
      <c r="S485" s="189"/>
      <c r="T485" s="190"/>
      <c r="AT485" s="185" t="s">
        <v>167</v>
      </c>
      <c r="AU485" s="185" t="s">
        <v>93</v>
      </c>
      <c r="AV485" s="13" t="s">
        <v>91</v>
      </c>
      <c r="AW485" s="13" t="s">
        <v>38</v>
      </c>
      <c r="AX485" s="13" t="s">
        <v>83</v>
      </c>
      <c r="AY485" s="185" t="s">
        <v>159</v>
      </c>
    </row>
    <row r="486" spans="1:65" s="13" customFormat="1">
      <c r="B486" s="183"/>
      <c r="D486" s="184" t="s">
        <v>167</v>
      </c>
      <c r="E486" s="185" t="s">
        <v>1</v>
      </c>
      <c r="F486" s="186" t="s">
        <v>979</v>
      </c>
      <c r="H486" s="185" t="s">
        <v>1</v>
      </c>
      <c r="I486" s="187"/>
      <c r="L486" s="183"/>
      <c r="M486" s="188"/>
      <c r="N486" s="189"/>
      <c r="O486" s="189"/>
      <c r="P486" s="189"/>
      <c r="Q486" s="189"/>
      <c r="R486" s="189"/>
      <c r="S486" s="189"/>
      <c r="T486" s="190"/>
      <c r="AT486" s="185" t="s">
        <v>167</v>
      </c>
      <c r="AU486" s="185" t="s">
        <v>93</v>
      </c>
      <c r="AV486" s="13" t="s">
        <v>91</v>
      </c>
      <c r="AW486" s="13" t="s">
        <v>38</v>
      </c>
      <c r="AX486" s="13" t="s">
        <v>83</v>
      </c>
      <c r="AY486" s="185" t="s">
        <v>159</v>
      </c>
    </row>
    <row r="487" spans="1:65" s="14" customFormat="1" ht="30.6">
      <c r="B487" s="191"/>
      <c r="D487" s="184" t="s">
        <v>167</v>
      </c>
      <c r="E487" s="192" t="s">
        <v>1</v>
      </c>
      <c r="F487" s="193" t="s">
        <v>980</v>
      </c>
      <c r="H487" s="194">
        <v>254.05</v>
      </c>
      <c r="I487" s="195"/>
      <c r="L487" s="191"/>
      <c r="M487" s="196"/>
      <c r="N487" s="197"/>
      <c r="O487" s="197"/>
      <c r="P487" s="197"/>
      <c r="Q487" s="197"/>
      <c r="R487" s="197"/>
      <c r="S487" s="197"/>
      <c r="T487" s="198"/>
      <c r="AT487" s="192" t="s">
        <v>167</v>
      </c>
      <c r="AU487" s="192" t="s">
        <v>93</v>
      </c>
      <c r="AV487" s="14" t="s">
        <v>93</v>
      </c>
      <c r="AW487" s="14" t="s">
        <v>38</v>
      </c>
      <c r="AX487" s="14" t="s">
        <v>83</v>
      </c>
      <c r="AY487" s="192" t="s">
        <v>159</v>
      </c>
    </row>
    <row r="488" spans="1:65" s="14" customFormat="1" ht="30.6">
      <c r="B488" s="191"/>
      <c r="D488" s="184" t="s">
        <v>167</v>
      </c>
      <c r="E488" s="192" t="s">
        <v>1</v>
      </c>
      <c r="F488" s="193" t="s">
        <v>981</v>
      </c>
      <c r="H488" s="194">
        <v>166.614</v>
      </c>
      <c r="I488" s="195"/>
      <c r="L488" s="191"/>
      <c r="M488" s="196"/>
      <c r="N488" s="197"/>
      <c r="O488" s="197"/>
      <c r="P488" s="197"/>
      <c r="Q488" s="197"/>
      <c r="R488" s="197"/>
      <c r="S488" s="197"/>
      <c r="T488" s="198"/>
      <c r="AT488" s="192" t="s">
        <v>167</v>
      </c>
      <c r="AU488" s="192" t="s">
        <v>93</v>
      </c>
      <c r="AV488" s="14" t="s">
        <v>93</v>
      </c>
      <c r="AW488" s="14" t="s">
        <v>38</v>
      </c>
      <c r="AX488" s="14" t="s">
        <v>83</v>
      </c>
      <c r="AY488" s="192" t="s">
        <v>159</v>
      </c>
    </row>
    <row r="489" spans="1:65" s="14" customFormat="1">
      <c r="B489" s="191"/>
      <c r="D489" s="184" t="s">
        <v>167</v>
      </c>
      <c r="E489" s="192" t="s">
        <v>1</v>
      </c>
      <c r="F489" s="193" t="s">
        <v>982</v>
      </c>
      <c r="H489" s="194">
        <v>10.62</v>
      </c>
      <c r="I489" s="195"/>
      <c r="L489" s="191"/>
      <c r="M489" s="196"/>
      <c r="N489" s="197"/>
      <c r="O489" s="197"/>
      <c r="P489" s="197"/>
      <c r="Q489" s="197"/>
      <c r="R489" s="197"/>
      <c r="S489" s="197"/>
      <c r="T489" s="198"/>
      <c r="AT489" s="192" t="s">
        <v>167</v>
      </c>
      <c r="AU489" s="192" t="s">
        <v>93</v>
      </c>
      <c r="AV489" s="14" t="s">
        <v>93</v>
      </c>
      <c r="AW489" s="14" t="s">
        <v>38</v>
      </c>
      <c r="AX489" s="14" t="s">
        <v>83</v>
      </c>
      <c r="AY489" s="192" t="s">
        <v>159</v>
      </c>
    </row>
    <row r="490" spans="1:65" s="14" customFormat="1" ht="20.399999999999999">
      <c r="B490" s="191"/>
      <c r="D490" s="184" t="s">
        <v>167</v>
      </c>
      <c r="E490" s="192" t="s">
        <v>1</v>
      </c>
      <c r="F490" s="193" t="s">
        <v>983</v>
      </c>
      <c r="H490" s="194">
        <v>92.9</v>
      </c>
      <c r="I490" s="195"/>
      <c r="L490" s="191"/>
      <c r="M490" s="196"/>
      <c r="N490" s="197"/>
      <c r="O490" s="197"/>
      <c r="P490" s="197"/>
      <c r="Q490" s="197"/>
      <c r="R490" s="197"/>
      <c r="S490" s="197"/>
      <c r="T490" s="198"/>
      <c r="AT490" s="192" t="s">
        <v>167</v>
      </c>
      <c r="AU490" s="192" t="s">
        <v>93</v>
      </c>
      <c r="AV490" s="14" t="s">
        <v>93</v>
      </c>
      <c r="AW490" s="14" t="s">
        <v>38</v>
      </c>
      <c r="AX490" s="14" t="s">
        <v>83</v>
      </c>
      <c r="AY490" s="192" t="s">
        <v>159</v>
      </c>
    </row>
    <row r="491" spans="1:65" s="14" customFormat="1" ht="20.399999999999999">
      <c r="B491" s="191"/>
      <c r="D491" s="184" t="s">
        <v>167</v>
      </c>
      <c r="E491" s="192" t="s">
        <v>1</v>
      </c>
      <c r="F491" s="193" t="s">
        <v>984</v>
      </c>
      <c r="H491" s="194">
        <v>63.917000000000002</v>
      </c>
      <c r="I491" s="195"/>
      <c r="L491" s="191"/>
      <c r="M491" s="196"/>
      <c r="N491" s="197"/>
      <c r="O491" s="197"/>
      <c r="P491" s="197"/>
      <c r="Q491" s="197"/>
      <c r="R491" s="197"/>
      <c r="S491" s="197"/>
      <c r="T491" s="198"/>
      <c r="AT491" s="192" t="s">
        <v>167</v>
      </c>
      <c r="AU491" s="192" t="s">
        <v>93</v>
      </c>
      <c r="AV491" s="14" t="s">
        <v>93</v>
      </c>
      <c r="AW491" s="14" t="s">
        <v>38</v>
      </c>
      <c r="AX491" s="14" t="s">
        <v>83</v>
      </c>
      <c r="AY491" s="192" t="s">
        <v>159</v>
      </c>
    </row>
    <row r="492" spans="1:65" s="14" customFormat="1" ht="30.6">
      <c r="B492" s="191"/>
      <c r="D492" s="184" t="s">
        <v>167</v>
      </c>
      <c r="E492" s="192" t="s">
        <v>1</v>
      </c>
      <c r="F492" s="193" t="s">
        <v>985</v>
      </c>
      <c r="H492" s="194">
        <v>222.88800000000001</v>
      </c>
      <c r="I492" s="195"/>
      <c r="L492" s="191"/>
      <c r="M492" s="196"/>
      <c r="N492" s="197"/>
      <c r="O492" s="197"/>
      <c r="P492" s="197"/>
      <c r="Q492" s="197"/>
      <c r="R492" s="197"/>
      <c r="S492" s="197"/>
      <c r="T492" s="198"/>
      <c r="AT492" s="192" t="s">
        <v>167</v>
      </c>
      <c r="AU492" s="192" t="s">
        <v>93</v>
      </c>
      <c r="AV492" s="14" t="s">
        <v>93</v>
      </c>
      <c r="AW492" s="14" t="s">
        <v>38</v>
      </c>
      <c r="AX492" s="14" t="s">
        <v>83</v>
      </c>
      <c r="AY492" s="192" t="s">
        <v>159</v>
      </c>
    </row>
    <row r="493" spans="1:65" s="15" customFormat="1">
      <c r="B493" s="199"/>
      <c r="D493" s="184" t="s">
        <v>167</v>
      </c>
      <c r="E493" s="200" t="s">
        <v>1</v>
      </c>
      <c r="F493" s="201" t="s">
        <v>172</v>
      </c>
      <c r="H493" s="202">
        <v>810.98900000000003</v>
      </c>
      <c r="I493" s="203"/>
      <c r="L493" s="199"/>
      <c r="M493" s="204"/>
      <c r="N493" s="205"/>
      <c r="O493" s="205"/>
      <c r="P493" s="205"/>
      <c r="Q493" s="205"/>
      <c r="R493" s="205"/>
      <c r="S493" s="205"/>
      <c r="T493" s="206"/>
      <c r="AT493" s="200" t="s">
        <v>167</v>
      </c>
      <c r="AU493" s="200" t="s">
        <v>93</v>
      </c>
      <c r="AV493" s="15" t="s">
        <v>165</v>
      </c>
      <c r="AW493" s="15" t="s">
        <v>38</v>
      </c>
      <c r="AX493" s="15" t="s">
        <v>91</v>
      </c>
      <c r="AY493" s="200" t="s">
        <v>159</v>
      </c>
    </row>
    <row r="494" spans="1:65" s="2" customFormat="1" ht="19.8" customHeight="1">
      <c r="A494" s="34"/>
      <c r="B494" s="168"/>
      <c r="C494" s="169" t="s">
        <v>986</v>
      </c>
      <c r="D494" s="169" t="s">
        <v>161</v>
      </c>
      <c r="E494" s="170" t="s">
        <v>987</v>
      </c>
      <c r="F494" s="171" t="s">
        <v>988</v>
      </c>
      <c r="G494" s="172" t="s">
        <v>164</v>
      </c>
      <c r="H494" s="173">
        <v>1835.4269999999999</v>
      </c>
      <c r="I494" s="174"/>
      <c r="J494" s="175">
        <f>ROUND(I494*H494,2)</f>
        <v>0</v>
      </c>
      <c r="K494" s="176"/>
      <c r="L494" s="35"/>
      <c r="M494" s="177" t="s">
        <v>1</v>
      </c>
      <c r="N494" s="178" t="s">
        <v>48</v>
      </c>
      <c r="O494" s="60"/>
      <c r="P494" s="179">
        <f>O494*H494</f>
        <v>0</v>
      </c>
      <c r="Q494" s="179">
        <v>0</v>
      </c>
      <c r="R494" s="179">
        <f>Q494*H494</f>
        <v>0</v>
      </c>
      <c r="S494" s="179">
        <v>7.0000000000000007E-2</v>
      </c>
      <c r="T494" s="180">
        <f>S494*H494</f>
        <v>128.47989000000001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81" t="s">
        <v>165</v>
      </c>
      <c r="AT494" s="181" t="s">
        <v>161</v>
      </c>
      <c r="AU494" s="181" t="s">
        <v>93</v>
      </c>
      <c r="AY494" s="18" t="s">
        <v>159</v>
      </c>
      <c r="BE494" s="182">
        <f>IF(N494="základní",J494,0)</f>
        <v>0</v>
      </c>
      <c r="BF494" s="182">
        <f>IF(N494="snížená",J494,0)</f>
        <v>0</v>
      </c>
      <c r="BG494" s="182">
        <f>IF(N494="zákl. přenesená",J494,0)</f>
        <v>0</v>
      </c>
      <c r="BH494" s="182">
        <f>IF(N494="sníž. přenesená",J494,0)</f>
        <v>0</v>
      </c>
      <c r="BI494" s="182">
        <f>IF(N494="nulová",J494,0)</f>
        <v>0</v>
      </c>
      <c r="BJ494" s="18" t="s">
        <v>91</v>
      </c>
      <c r="BK494" s="182">
        <f>ROUND(I494*H494,2)</f>
        <v>0</v>
      </c>
      <c r="BL494" s="18" t="s">
        <v>165</v>
      </c>
      <c r="BM494" s="181" t="s">
        <v>989</v>
      </c>
    </row>
    <row r="495" spans="1:65" s="13" customFormat="1" ht="20.399999999999999">
      <c r="B495" s="183"/>
      <c r="D495" s="184" t="s">
        <v>167</v>
      </c>
      <c r="E495" s="185" t="s">
        <v>1</v>
      </c>
      <c r="F495" s="186" t="s">
        <v>990</v>
      </c>
      <c r="H495" s="185" t="s">
        <v>1</v>
      </c>
      <c r="I495" s="187"/>
      <c r="L495" s="183"/>
      <c r="M495" s="188"/>
      <c r="N495" s="189"/>
      <c r="O495" s="189"/>
      <c r="P495" s="189"/>
      <c r="Q495" s="189"/>
      <c r="R495" s="189"/>
      <c r="S495" s="189"/>
      <c r="T495" s="190"/>
      <c r="AT495" s="185" t="s">
        <v>167</v>
      </c>
      <c r="AU495" s="185" t="s">
        <v>93</v>
      </c>
      <c r="AV495" s="13" t="s">
        <v>91</v>
      </c>
      <c r="AW495" s="13" t="s">
        <v>38</v>
      </c>
      <c r="AX495" s="13" t="s">
        <v>83</v>
      </c>
      <c r="AY495" s="185" t="s">
        <v>159</v>
      </c>
    </row>
    <row r="496" spans="1:65" s="14" customFormat="1" ht="20.399999999999999">
      <c r="B496" s="191"/>
      <c r="D496" s="184" t="s">
        <v>167</v>
      </c>
      <c r="E496" s="192" t="s">
        <v>1</v>
      </c>
      <c r="F496" s="193" t="s">
        <v>991</v>
      </c>
      <c r="H496" s="194">
        <v>23.591999999999999</v>
      </c>
      <c r="I496" s="195"/>
      <c r="L496" s="191"/>
      <c r="M496" s="196"/>
      <c r="N496" s="197"/>
      <c r="O496" s="197"/>
      <c r="P496" s="197"/>
      <c r="Q496" s="197"/>
      <c r="R496" s="197"/>
      <c r="S496" s="197"/>
      <c r="T496" s="198"/>
      <c r="AT496" s="192" t="s">
        <v>167</v>
      </c>
      <c r="AU496" s="192" t="s">
        <v>93</v>
      </c>
      <c r="AV496" s="14" t="s">
        <v>93</v>
      </c>
      <c r="AW496" s="14" t="s">
        <v>38</v>
      </c>
      <c r="AX496" s="14" t="s">
        <v>83</v>
      </c>
      <c r="AY496" s="192" t="s">
        <v>159</v>
      </c>
    </row>
    <row r="497" spans="1:65" s="14" customFormat="1" ht="20.399999999999999">
      <c r="B497" s="191"/>
      <c r="D497" s="184" t="s">
        <v>167</v>
      </c>
      <c r="E497" s="192" t="s">
        <v>1</v>
      </c>
      <c r="F497" s="193" t="s">
        <v>992</v>
      </c>
      <c r="H497" s="194">
        <v>31.858000000000001</v>
      </c>
      <c r="I497" s="195"/>
      <c r="L497" s="191"/>
      <c r="M497" s="196"/>
      <c r="N497" s="197"/>
      <c r="O497" s="197"/>
      <c r="P497" s="197"/>
      <c r="Q497" s="197"/>
      <c r="R497" s="197"/>
      <c r="S497" s="197"/>
      <c r="T497" s="198"/>
      <c r="AT497" s="192" t="s">
        <v>167</v>
      </c>
      <c r="AU497" s="192" t="s">
        <v>93</v>
      </c>
      <c r="AV497" s="14" t="s">
        <v>93</v>
      </c>
      <c r="AW497" s="14" t="s">
        <v>38</v>
      </c>
      <c r="AX497" s="14" t="s">
        <v>83</v>
      </c>
      <c r="AY497" s="192" t="s">
        <v>159</v>
      </c>
    </row>
    <row r="498" spans="1:65" s="14" customFormat="1">
      <c r="B498" s="191"/>
      <c r="D498" s="184" t="s">
        <v>167</v>
      </c>
      <c r="E498" s="192" t="s">
        <v>1</v>
      </c>
      <c r="F498" s="193" t="s">
        <v>993</v>
      </c>
      <c r="H498" s="194">
        <v>263.52</v>
      </c>
      <c r="I498" s="195"/>
      <c r="L498" s="191"/>
      <c r="M498" s="196"/>
      <c r="N498" s="197"/>
      <c r="O498" s="197"/>
      <c r="P498" s="197"/>
      <c r="Q498" s="197"/>
      <c r="R498" s="197"/>
      <c r="S498" s="197"/>
      <c r="T498" s="198"/>
      <c r="AT498" s="192" t="s">
        <v>167</v>
      </c>
      <c r="AU498" s="192" t="s">
        <v>93</v>
      </c>
      <c r="AV498" s="14" t="s">
        <v>93</v>
      </c>
      <c r="AW498" s="14" t="s">
        <v>38</v>
      </c>
      <c r="AX498" s="14" t="s">
        <v>83</v>
      </c>
      <c r="AY498" s="192" t="s">
        <v>159</v>
      </c>
    </row>
    <row r="499" spans="1:65" s="13" customFormat="1">
      <c r="B499" s="183"/>
      <c r="D499" s="184" t="s">
        <v>167</v>
      </c>
      <c r="E499" s="185" t="s">
        <v>1</v>
      </c>
      <c r="F499" s="186" t="s">
        <v>712</v>
      </c>
      <c r="H499" s="185" t="s">
        <v>1</v>
      </c>
      <c r="I499" s="187"/>
      <c r="L499" s="183"/>
      <c r="M499" s="188"/>
      <c r="N499" s="189"/>
      <c r="O499" s="189"/>
      <c r="P499" s="189"/>
      <c r="Q499" s="189"/>
      <c r="R499" s="189"/>
      <c r="S499" s="189"/>
      <c r="T499" s="190"/>
      <c r="AT499" s="185" t="s">
        <v>167</v>
      </c>
      <c r="AU499" s="185" t="s">
        <v>93</v>
      </c>
      <c r="AV499" s="13" t="s">
        <v>91</v>
      </c>
      <c r="AW499" s="13" t="s">
        <v>38</v>
      </c>
      <c r="AX499" s="13" t="s">
        <v>83</v>
      </c>
      <c r="AY499" s="185" t="s">
        <v>159</v>
      </c>
    </row>
    <row r="500" spans="1:65" s="14" customFormat="1" ht="30.6">
      <c r="B500" s="191"/>
      <c r="D500" s="184" t="s">
        <v>167</v>
      </c>
      <c r="E500" s="192" t="s">
        <v>1</v>
      </c>
      <c r="F500" s="193" t="s">
        <v>722</v>
      </c>
      <c r="H500" s="194">
        <v>240.48</v>
      </c>
      <c r="I500" s="195"/>
      <c r="L500" s="191"/>
      <c r="M500" s="196"/>
      <c r="N500" s="197"/>
      <c r="O500" s="197"/>
      <c r="P500" s="197"/>
      <c r="Q500" s="197"/>
      <c r="R500" s="197"/>
      <c r="S500" s="197"/>
      <c r="T500" s="198"/>
      <c r="AT500" s="192" t="s">
        <v>167</v>
      </c>
      <c r="AU500" s="192" t="s">
        <v>93</v>
      </c>
      <c r="AV500" s="14" t="s">
        <v>93</v>
      </c>
      <c r="AW500" s="14" t="s">
        <v>38</v>
      </c>
      <c r="AX500" s="14" t="s">
        <v>83</v>
      </c>
      <c r="AY500" s="192" t="s">
        <v>159</v>
      </c>
    </row>
    <row r="501" spans="1:65" s="14" customFormat="1" ht="30.6">
      <c r="B501" s="191"/>
      <c r="D501" s="184" t="s">
        <v>167</v>
      </c>
      <c r="E501" s="192" t="s">
        <v>1</v>
      </c>
      <c r="F501" s="193" t="s">
        <v>723</v>
      </c>
      <c r="H501" s="194">
        <v>340.88</v>
      </c>
      <c r="I501" s="195"/>
      <c r="L501" s="191"/>
      <c r="M501" s="196"/>
      <c r="N501" s="197"/>
      <c r="O501" s="197"/>
      <c r="P501" s="197"/>
      <c r="Q501" s="197"/>
      <c r="R501" s="197"/>
      <c r="S501" s="197"/>
      <c r="T501" s="198"/>
      <c r="AT501" s="192" t="s">
        <v>167</v>
      </c>
      <c r="AU501" s="192" t="s">
        <v>93</v>
      </c>
      <c r="AV501" s="14" t="s">
        <v>93</v>
      </c>
      <c r="AW501" s="14" t="s">
        <v>38</v>
      </c>
      <c r="AX501" s="14" t="s">
        <v>83</v>
      </c>
      <c r="AY501" s="192" t="s">
        <v>159</v>
      </c>
    </row>
    <row r="502" spans="1:65" s="14" customFormat="1">
      <c r="B502" s="191"/>
      <c r="D502" s="184" t="s">
        <v>167</v>
      </c>
      <c r="E502" s="192" t="s">
        <v>1</v>
      </c>
      <c r="F502" s="193" t="s">
        <v>724</v>
      </c>
      <c r="H502" s="194">
        <v>64.8</v>
      </c>
      <c r="I502" s="195"/>
      <c r="L502" s="191"/>
      <c r="M502" s="196"/>
      <c r="N502" s="197"/>
      <c r="O502" s="197"/>
      <c r="P502" s="197"/>
      <c r="Q502" s="197"/>
      <c r="R502" s="197"/>
      <c r="S502" s="197"/>
      <c r="T502" s="198"/>
      <c r="AT502" s="192" t="s">
        <v>167</v>
      </c>
      <c r="AU502" s="192" t="s">
        <v>93</v>
      </c>
      <c r="AV502" s="14" t="s">
        <v>93</v>
      </c>
      <c r="AW502" s="14" t="s">
        <v>38</v>
      </c>
      <c r="AX502" s="14" t="s">
        <v>83</v>
      </c>
      <c r="AY502" s="192" t="s">
        <v>159</v>
      </c>
    </row>
    <row r="503" spans="1:65" s="14" customFormat="1" ht="40.799999999999997">
      <c r="B503" s="191"/>
      <c r="D503" s="184" t="s">
        <v>167</v>
      </c>
      <c r="E503" s="192" t="s">
        <v>1</v>
      </c>
      <c r="F503" s="193" t="s">
        <v>994</v>
      </c>
      <c r="H503" s="194">
        <v>222.88800000000001</v>
      </c>
      <c r="I503" s="195"/>
      <c r="L503" s="191"/>
      <c r="M503" s="196"/>
      <c r="N503" s="197"/>
      <c r="O503" s="197"/>
      <c r="P503" s="197"/>
      <c r="Q503" s="197"/>
      <c r="R503" s="197"/>
      <c r="S503" s="197"/>
      <c r="T503" s="198"/>
      <c r="AT503" s="192" t="s">
        <v>167</v>
      </c>
      <c r="AU503" s="192" t="s">
        <v>93</v>
      </c>
      <c r="AV503" s="14" t="s">
        <v>93</v>
      </c>
      <c r="AW503" s="14" t="s">
        <v>38</v>
      </c>
      <c r="AX503" s="14" t="s">
        <v>83</v>
      </c>
      <c r="AY503" s="192" t="s">
        <v>159</v>
      </c>
    </row>
    <row r="504" spans="1:65" s="14" customFormat="1">
      <c r="B504" s="191"/>
      <c r="D504" s="184" t="s">
        <v>167</v>
      </c>
      <c r="E504" s="192" t="s">
        <v>1</v>
      </c>
      <c r="F504" s="193" t="s">
        <v>995</v>
      </c>
      <c r="H504" s="194">
        <v>96</v>
      </c>
      <c r="I504" s="195"/>
      <c r="L504" s="191"/>
      <c r="M504" s="196"/>
      <c r="N504" s="197"/>
      <c r="O504" s="197"/>
      <c r="P504" s="197"/>
      <c r="Q504" s="197"/>
      <c r="R504" s="197"/>
      <c r="S504" s="197"/>
      <c r="T504" s="198"/>
      <c r="AT504" s="192" t="s">
        <v>167</v>
      </c>
      <c r="AU504" s="192" t="s">
        <v>93</v>
      </c>
      <c r="AV504" s="14" t="s">
        <v>93</v>
      </c>
      <c r="AW504" s="14" t="s">
        <v>38</v>
      </c>
      <c r="AX504" s="14" t="s">
        <v>83</v>
      </c>
      <c r="AY504" s="192" t="s">
        <v>159</v>
      </c>
    </row>
    <row r="505" spans="1:65" s="14" customFormat="1">
      <c r="B505" s="191"/>
      <c r="D505" s="184" t="s">
        <v>167</v>
      </c>
      <c r="E505" s="192" t="s">
        <v>1</v>
      </c>
      <c r="F505" s="193" t="s">
        <v>717</v>
      </c>
      <c r="H505" s="194">
        <v>68.400000000000006</v>
      </c>
      <c r="I505" s="195"/>
      <c r="L505" s="191"/>
      <c r="M505" s="196"/>
      <c r="N505" s="197"/>
      <c r="O505" s="197"/>
      <c r="P505" s="197"/>
      <c r="Q505" s="197"/>
      <c r="R505" s="197"/>
      <c r="S505" s="197"/>
      <c r="T505" s="198"/>
      <c r="AT505" s="192" t="s">
        <v>167</v>
      </c>
      <c r="AU505" s="192" t="s">
        <v>93</v>
      </c>
      <c r="AV505" s="14" t="s">
        <v>93</v>
      </c>
      <c r="AW505" s="14" t="s">
        <v>38</v>
      </c>
      <c r="AX505" s="14" t="s">
        <v>83</v>
      </c>
      <c r="AY505" s="192" t="s">
        <v>159</v>
      </c>
    </row>
    <row r="506" spans="1:65" s="14" customFormat="1" ht="30.6">
      <c r="B506" s="191"/>
      <c r="D506" s="184" t="s">
        <v>167</v>
      </c>
      <c r="E506" s="192" t="s">
        <v>1</v>
      </c>
      <c r="F506" s="193" t="s">
        <v>996</v>
      </c>
      <c r="H506" s="194">
        <v>184.17599999999999</v>
      </c>
      <c r="I506" s="195"/>
      <c r="L506" s="191"/>
      <c r="M506" s="196"/>
      <c r="N506" s="197"/>
      <c r="O506" s="197"/>
      <c r="P506" s="197"/>
      <c r="Q506" s="197"/>
      <c r="R506" s="197"/>
      <c r="S506" s="197"/>
      <c r="T506" s="198"/>
      <c r="AT506" s="192" t="s">
        <v>167</v>
      </c>
      <c r="AU506" s="192" t="s">
        <v>93</v>
      </c>
      <c r="AV506" s="14" t="s">
        <v>93</v>
      </c>
      <c r="AW506" s="14" t="s">
        <v>38</v>
      </c>
      <c r="AX506" s="14" t="s">
        <v>83</v>
      </c>
      <c r="AY506" s="192" t="s">
        <v>159</v>
      </c>
    </row>
    <row r="507" spans="1:65" s="14" customFormat="1">
      <c r="B507" s="191"/>
      <c r="D507" s="184" t="s">
        <v>167</v>
      </c>
      <c r="E507" s="192" t="s">
        <v>1</v>
      </c>
      <c r="F507" s="193" t="s">
        <v>764</v>
      </c>
      <c r="H507" s="194">
        <v>18.552</v>
      </c>
      <c r="I507" s="195"/>
      <c r="L507" s="191"/>
      <c r="M507" s="196"/>
      <c r="N507" s="197"/>
      <c r="O507" s="197"/>
      <c r="P507" s="197"/>
      <c r="Q507" s="197"/>
      <c r="R507" s="197"/>
      <c r="S507" s="197"/>
      <c r="T507" s="198"/>
      <c r="AT507" s="192" t="s">
        <v>167</v>
      </c>
      <c r="AU507" s="192" t="s">
        <v>93</v>
      </c>
      <c r="AV507" s="14" t="s">
        <v>93</v>
      </c>
      <c r="AW507" s="14" t="s">
        <v>38</v>
      </c>
      <c r="AX507" s="14" t="s">
        <v>83</v>
      </c>
      <c r="AY507" s="192" t="s">
        <v>159</v>
      </c>
    </row>
    <row r="508" spans="1:65" s="14" customFormat="1">
      <c r="B508" s="191"/>
      <c r="D508" s="184" t="s">
        <v>167</v>
      </c>
      <c r="E508" s="192" t="s">
        <v>1</v>
      </c>
      <c r="F508" s="193" t="s">
        <v>997</v>
      </c>
      <c r="H508" s="194">
        <v>280.28100000000001</v>
      </c>
      <c r="I508" s="195"/>
      <c r="L508" s="191"/>
      <c r="M508" s="196"/>
      <c r="N508" s="197"/>
      <c r="O508" s="197"/>
      <c r="P508" s="197"/>
      <c r="Q508" s="197"/>
      <c r="R508" s="197"/>
      <c r="S508" s="197"/>
      <c r="T508" s="198"/>
      <c r="AT508" s="192" t="s">
        <v>167</v>
      </c>
      <c r="AU508" s="192" t="s">
        <v>93</v>
      </c>
      <c r="AV508" s="14" t="s">
        <v>93</v>
      </c>
      <c r="AW508" s="14" t="s">
        <v>38</v>
      </c>
      <c r="AX508" s="14" t="s">
        <v>83</v>
      </c>
      <c r="AY508" s="192" t="s">
        <v>159</v>
      </c>
    </row>
    <row r="509" spans="1:65" s="15" customFormat="1">
      <c r="B509" s="199"/>
      <c r="D509" s="184" t="s">
        <v>167</v>
      </c>
      <c r="E509" s="200" t="s">
        <v>1</v>
      </c>
      <c r="F509" s="201" t="s">
        <v>172</v>
      </c>
      <c r="H509" s="202">
        <v>1835.4269999999999</v>
      </c>
      <c r="I509" s="203"/>
      <c r="L509" s="199"/>
      <c r="M509" s="204"/>
      <c r="N509" s="205"/>
      <c r="O509" s="205"/>
      <c r="P509" s="205"/>
      <c r="Q509" s="205"/>
      <c r="R509" s="205"/>
      <c r="S509" s="205"/>
      <c r="T509" s="206"/>
      <c r="AT509" s="200" t="s">
        <v>167</v>
      </c>
      <c r="AU509" s="200" t="s">
        <v>93</v>
      </c>
      <c r="AV509" s="15" t="s">
        <v>165</v>
      </c>
      <c r="AW509" s="15" t="s">
        <v>38</v>
      </c>
      <c r="AX509" s="15" t="s">
        <v>91</v>
      </c>
      <c r="AY509" s="200" t="s">
        <v>159</v>
      </c>
    </row>
    <row r="510" spans="1:65" s="2" customFormat="1" ht="19.8" customHeight="1">
      <c r="A510" s="34"/>
      <c r="B510" s="168"/>
      <c r="C510" s="169" t="s">
        <v>998</v>
      </c>
      <c r="D510" s="169" t="s">
        <v>161</v>
      </c>
      <c r="E510" s="170" t="s">
        <v>999</v>
      </c>
      <c r="F510" s="171" t="s">
        <v>1000</v>
      </c>
      <c r="G510" s="172" t="s">
        <v>164</v>
      </c>
      <c r="H510" s="173">
        <v>555.17999999999995</v>
      </c>
      <c r="I510" s="174"/>
      <c r="J510" s="175">
        <f>ROUND(I510*H510,2)</f>
        <v>0</v>
      </c>
      <c r="K510" s="176"/>
      <c r="L510" s="35"/>
      <c r="M510" s="177" t="s">
        <v>1</v>
      </c>
      <c r="N510" s="178" t="s">
        <v>48</v>
      </c>
      <c r="O510" s="60"/>
      <c r="P510" s="179">
        <f>O510*H510</f>
        <v>0</v>
      </c>
      <c r="Q510" s="179">
        <v>0</v>
      </c>
      <c r="R510" s="179">
        <f>Q510*H510</f>
        <v>0</v>
      </c>
      <c r="S510" s="179">
        <v>7.0000000000000007E-2</v>
      </c>
      <c r="T510" s="180">
        <f>S510*H510</f>
        <v>38.8626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81" t="s">
        <v>165</v>
      </c>
      <c r="AT510" s="181" t="s">
        <v>161</v>
      </c>
      <c r="AU510" s="181" t="s">
        <v>93</v>
      </c>
      <c r="AY510" s="18" t="s">
        <v>159</v>
      </c>
      <c r="BE510" s="182">
        <f>IF(N510="základní",J510,0)</f>
        <v>0</v>
      </c>
      <c r="BF510" s="182">
        <f>IF(N510="snížená",J510,0)</f>
        <v>0</v>
      </c>
      <c r="BG510" s="182">
        <f>IF(N510="zákl. přenesená",J510,0)</f>
        <v>0</v>
      </c>
      <c r="BH510" s="182">
        <f>IF(N510="sníž. přenesená",J510,0)</f>
        <v>0</v>
      </c>
      <c r="BI510" s="182">
        <f>IF(N510="nulová",J510,0)</f>
        <v>0</v>
      </c>
      <c r="BJ510" s="18" t="s">
        <v>91</v>
      </c>
      <c r="BK510" s="182">
        <f>ROUND(I510*H510,2)</f>
        <v>0</v>
      </c>
      <c r="BL510" s="18" t="s">
        <v>165</v>
      </c>
      <c r="BM510" s="181" t="s">
        <v>1001</v>
      </c>
    </row>
    <row r="511" spans="1:65" s="13" customFormat="1">
      <c r="B511" s="183"/>
      <c r="D511" s="184" t="s">
        <v>167</v>
      </c>
      <c r="E511" s="185" t="s">
        <v>1</v>
      </c>
      <c r="F511" s="186" t="s">
        <v>1002</v>
      </c>
      <c r="H511" s="185" t="s">
        <v>1</v>
      </c>
      <c r="I511" s="187"/>
      <c r="L511" s="183"/>
      <c r="M511" s="188"/>
      <c r="N511" s="189"/>
      <c r="O511" s="189"/>
      <c r="P511" s="189"/>
      <c r="Q511" s="189"/>
      <c r="R511" s="189"/>
      <c r="S511" s="189"/>
      <c r="T511" s="190"/>
      <c r="AT511" s="185" t="s">
        <v>167</v>
      </c>
      <c r="AU511" s="185" t="s">
        <v>93</v>
      </c>
      <c r="AV511" s="13" t="s">
        <v>91</v>
      </c>
      <c r="AW511" s="13" t="s">
        <v>38</v>
      </c>
      <c r="AX511" s="13" t="s">
        <v>83</v>
      </c>
      <c r="AY511" s="185" t="s">
        <v>159</v>
      </c>
    </row>
    <row r="512" spans="1:65" s="14" customFormat="1">
      <c r="B512" s="191"/>
      <c r="D512" s="184" t="s">
        <v>167</v>
      </c>
      <c r="E512" s="192" t="s">
        <v>1</v>
      </c>
      <c r="F512" s="193" t="s">
        <v>1003</v>
      </c>
      <c r="H512" s="194">
        <v>1.7</v>
      </c>
      <c r="I512" s="195"/>
      <c r="L512" s="191"/>
      <c r="M512" s="196"/>
      <c r="N512" s="197"/>
      <c r="O512" s="197"/>
      <c r="P512" s="197"/>
      <c r="Q512" s="197"/>
      <c r="R512" s="197"/>
      <c r="S512" s="197"/>
      <c r="T512" s="198"/>
      <c r="AT512" s="192" t="s">
        <v>167</v>
      </c>
      <c r="AU512" s="192" t="s">
        <v>93</v>
      </c>
      <c r="AV512" s="14" t="s">
        <v>93</v>
      </c>
      <c r="AW512" s="14" t="s">
        <v>38</v>
      </c>
      <c r="AX512" s="14" t="s">
        <v>83</v>
      </c>
      <c r="AY512" s="192" t="s">
        <v>159</v>
      </c>
    </row>
    <row r="513" spans="1:65" s="14" customFormat="1">
      <c r="B513" s="191"/>
      <c r="D513" s="184" t="s">
        <v>167</v>
      </c>
      <c r="E513" s="192" t="s">
        <v>1</v>
      </c>
      <c r="F513" s="193" t="s">
        <v>1004</v>
      </c>
      <c r="H513" s="194">
        <v>5.976</v>
      </c>
      <c r="I513" s="195"/>
      <c r="L513" s="191"/>
      <c r="M513" s="196"/>
      <c r="N513" s="197"/>
      <c r="O513" s="197"/>
      <c r="P513" s="197"/>
      <c r="Q513" s="197"/>
      <c r="R513" s="197"/>
      <c r="S513" s="197"/>
      <c r="T513" s="198"/>
      <c r="AT513" s="192" t="s">
        <v>167</v>
      </c>
      <c r="AU513" s="192" t="s">
        <v>93</v>
      </c>
      <c r="AV513" s="14" t="s">
        <v>93</v>
      </c>
      <c r="AW513" s="14" t="s">
        <v>38</v>
      </c>
      <c r="AX513" s="14" t="s">
        <v>83</v>
      </c>
      <c r="AY513" s="192" t="s">
        <v>159</v>
      </c>
    </row>
    <row r="514" spans="1:65" s="13" customFormat="1">
      <c r="B514" s="183"/>
      <c r="D514" s="184" t="s">
        <v>167</v>
      </c>
      <c r="E514" s="185" t="s">
        <v>1</v>
      </c>
      <c r="F514" s="186" t="s">
        <v>1005</v>
      </c>
      <c r="H514" s="185" t="s">
        <v>1</v>
      </c>
      <c r="I514" s="187"/>
      <c r="L514" s="183"/>
      <c r="M514" s="188"/>
      <c r="N514" s="189"/>
      <c r="O514" s="189"/>
      <c r="P514" s="189"/>
      <c r="Q514" s="189"/>
      <c r="R514" s="189"/>
      <c r="S514" s="189"/>
      <c r="T514" s="190"/>
      <c r="AT514" s="185" t="s">
        <v>167</v>
      </c>
      <c r="AU514" s="185" t="s">
        <v>93</v>
      </c>
      <c r="AV514" s="13" t="s">
        <v>91</v>
      </c>
      <c r="AW514" s="13" t="s">
        <v>38</v>
      </c>
      <c r="AX514" s="13" t="s">
        <v>83</v>
      </c>
      <c r="AY514" s="185" t="s">
        <v>159</v>
      </c>
    </row>
    <row r="515" spans="1:65" s="14" customFormat="1">
      <c r="B515" s="191"/>
      <c r="D515" s="184" t="s">
        <v>167</v>
      </c>
      <c r="E515" s="192" t="s">
        <v>1</v>
      </c>
      <c r="F515" s="193" t="s">
        <v>688</v>
      </c>
      <c r="H515" s="194">
        <v>192</v>
      </c>
      <c r="I515" s="195"/>
      <c r="L515" s="191"/>
      <c r="M515" s="196"/>
      <c r="N515" s="197"/>
      <c r="O515" s="197"/>
      <c r="P515" s="197"/>
      <c r="Q515" s="197"/>
      <c r="R515" s="197"/>
      <c r="S515" s="197"/>
      <c r="T515" s="198"/>
      <c r="AT515" s="192" t="s">
        <v>167</v>
      </c>
      <c r="AU515" s="192" t="s">
        <v>93</v>
      </c>
      <c r="AV515" s="14" t="s">
        <v>93</v>
      </c>
      <c r="AW515" s="14" t="s">
        <v>38</v>
      </c>
      <c r="AX515" s="14" t="s">
        <v>83</v>
      </c>
      <c r="AY515" s="192" t="s">
        <v>159</v>
      </c>
    </row>
    <row r="516" spans="1:65" s="13" customFormat="1">
      <c r="B516" s="183"/>
      <c r="D516" s="184" t="s">
        <v>167</v>
      </c>
      <c r="E516" s="185" t="s">
        <v>1</v>
      </c>
      <c r="F516" s="186" t="s">
        <v>1006</v>
      </c>
      <c r="H516" s="185" t="s">
        <v>1</v>
      </c>
      <c r="I516" s="187"/>
      <c r="L516" s="183"/>
      <c r="M516" s="188"/>
      <c r="N516" s="189"/>
      <c r="O516" s="189"/>
      <c r="P516" s="189"/>
      <c r="Q516" s="189"/>
      <c r="R516" s="189"/>
      <c r="S516" s="189"/>
      <c r="T516" s="190"/>
      <c r="AT516" s="185" t="s">
        <v>167</v>
      </c>
      <c r="AU516" s="185" t="s">
        <v>93</v>
      </c>
      <c r="AV516" s="13" t="s">
        <v>91</v>
      </c>
      <c r="AW516" s="13" t="s">
        <v>38</v>
      </c>
      <c r="AX516" s="13" t="s">
        <v>83</v>
      </c>
      <c r="AY516" s="185" t="s">
        <v>159</v>
      </c>
    </row>
    <row r="517" spans="1:65" s="14" customFormat="1" ht="30.6">
      <c r="B517" s="191"/>
      <c r="D517" s="184" t="s">
        <v>167</v>
      </c>
      <c r="E517" s="192" t="s">
        <v>1</v>
      </c>
      <c r="F517" s="193" t="s">
        <v>1007</v>
      </c>
      <c r="H517" s="194">
        <v>306.86399999999998</v>
      </c>
      <c r="I517" s="195"/>
      <c r="L517" s="191"/>
      <c r="M517" s="196"/>
      <c r="N517" s="197"/>
      <c r="O517" s="197"/>
      <c r="P517" s="197"/>
      <c r="Q517" s="197"/>
      <c r="R517" s="197"/>
      <c r="S517" s="197"/>
      <c r="T517" s="198"/>
      <c r="AT517" s="192" t="s">
        <v>167</v>
      </c>
      <c r="AU517" s="192" t="s">
        <v>93</v>
      </c>
      <c r="AV517" s="14" t="s">
        <v>93</v>
      </c>
      <c r="AW517" s="14" t="s">
        <v>38</v>
      </c>
      <c r="AX517" s="14" t="s">
        <v>83</v>
      </c>
      <c r="AY517" s="192" t="s">
        <v>159</v>
      </c>
    </row>
    <row r="518" spans="1:65" s="14" customFormat="1">
      <c r="B518" s="191"/>
      <c r="D518" s="184" t="s">
        <v>167</v>
      </c>
      <c r="E518" s="192" t="s">
        <v>1</v>
      </c>
      <c r="F518" s="193" t="s">
        <v>1008</v>
      </c>
      <c r="H518" s="194">
        <v>42.24</v>
      </c>
      <c r="I518" s="195"/>
      <c r="L518" s="191"/>
      <c r="M518" s="196"/>
      <c r="N518" s="197"/>
      <c r="O518" s="197"/>
      <c r="P518" s="197"/>
      <c r="Q518" s="197"/>
      <c r="R518" s="197"/>
      <c r="S518" s="197"/>
      <c r="T518" s="198"/>
      <c r="AT518" s="192" t="s">
        <v>167</v>
      </c>
      <c r="AU518" s="192" t="s">
        <v>93</v>
      </c>
      <c r="AV518" s="14" t="s">
        <v>93</v>
      </c>
      <c r="AW518" s="14" t="s">
        <v>38</v>
      </c>
      <c r="AX518" s="14" t="s">
        <v>83</v>
      </c>
      <c r="AY518" s="192" t="s">
        <v>159</v>
      </c>
    </row>
    <row r="519" spans="1:65" s="14" customFormat="1">
      <c r="B519" s="191"/>
      <c r="D519" s="184" t="s">
        <v>167</v>
      </c>
      <c r="E519" s="192" t="s">
        <v>1</v>
      </c>
      <c r="F519" s="193" t="s">
        <v>1009</v>
      </c>
      <c r="H519" s="194">
        <v>6.4</v>
      </c>
      <c r="I519" s="195"/>
      <c r="L519" s="191"/>
      <c r="M519" s="196"/>
      <c r="N519" s="197"/>
      <c r="O519" s="197"/>
      <c r="P519" s="197"/>
      <c r="Q519" s="197"/>
      <c r="R519" s="197"/>
      <c r="S519" s="197"/>
      <c r="T519" s="198"/>
      <c r="AT519" s="192" t="s">
        <v>167</v>
      </c>
      <c r="AU519" s="192" t="s">
        <v>93</v>
      </c>
      <c r="AV519" s="14" t="s">
        <v>93</v>
      </c>
      <c r="AW519" s="14" t="s">
        <v>38</v>
      </c>
      <c r="AX519" s="14" t="s">
        <v>83</v>
      </c>
      <c r="AY519" s="192" t="s">
        <v>159</v>
      </c>
    </row>
    <row r="520" spans="1:65" s="15" customFormat="1">
      <c r="B520" s="199"/>
      <c r="D520" s="184" t="s">
        <v>167</v>
      </c>
      <c r="E520" s="200" t="s">
        <v>1</v>
      </c>
      <c r="F520" s="201" t="s">
        <v>172</v>
      </c>
      <c r="H520" s="202">
        <v>555.17999999999995</v>
      </c>
      <c r="I520" s="203"/>
      <c r="L520" s="199"/>
      <c r="M520" s="204"/>
      <c r="N520" s="205"/>
      <c r="O520" s="205"/>
      <c r="P520" s="205"/>
      <c r="Q520" s="205"/>
      <c r="R520" s="205"/>
      <c r="S520" s="205"/>
      <c r="T520" s="206"/>
      <c r="AT520" s="200" t="s">
        <v>167</v>
      </c>
      <c r="AU520" s="200" t="s">
        <v>93</v>
      </c>
      <c r="AV520" s="15" t="s">
        <v>165</v>
      </c>
      <c r="AW520" s="15" t="s">
        <v>38</v>
      </c>
      <c r="AX520" s="15" t="s">
        <v>91</v>
      </c>
      <c r="AY520" s="200" t="s">
        <v>159</v>
      </c>
    </row>
    <row r="521" spans="1:65" s="2" customFormat="1" ht="19.8" customHeight="1">
      <c r="A521" s="34"/>
      <c r="B521" s="168"/>
      <c r="C521" s="169" t="s">
        <v>1010</v>
      </c>
      <c r="D521" s="169" t="s">
        <v>161</v>
      </c>
      <c r="E521" s="170" t="s">
        <v>1011</v>
      </c>
      <c r="F521" s="171" t="s">
        <v>1012</v>
      </c>
      <c r="G521" s="172" t="s">
        <v>164</v>
      </c>
      <c r="H521" s="173">
        <v>2128.1750000000002</v>
      </c>
      <c r="I521" s="174"/>
      <c r="J521" s="175">
        <f>ROUND(I521*H521,2)</f>
        <v>0</v>
      </c>
      <c r="K521" s="176"/>
      <c r="L521" s="35"/>
      <c r="M521" s="177" t="s">
        <v>1</v>
      </c>
      <c r="N521" s="178" t="s">
        <v>48</v>
      </c>
      <c r="O521" s="60"/>
      <c r="P521" s="179">
        <f>O521*H521</f>
        <v>0</v>
      </c>
      <c r="Q521" s="179">
        <v>0</v>
      </c>
      <c r="R521" s="179">
        <f>Q521*H521</f>
        <v>0</v>
      </c>
      <c r="S521" s="179">
        <v>0</v>
      </c>
      <c r="T521" s="180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1" t="s">
        <v>165</v>
      </c>
      <c r="AT521" s="181" t="s">
        <v>161</v>
      </c>
      <c r="AU521" s="181" t="s">
        <v>93</v>
      </c>
      <c r="AY521" s="18" t="s">
        <v>159</v>
      </c>
      <c r="BE521" s="182">
        <f>IF(N521="základní",J521,0)</f>
        <v>0</v>
      </c>
      <c r="BF521" s="182">
        <f>IF(N521="snížená",J521,0)</f>
        <v>0</v>
      </c>
      <c r="BG521" s="182">
        <f>IF(N521="zákl. přenesená",J521,0)</f>
        <v>0</v>
      </c>
      <c r="BH521" s="182">
        <f>IF(N521="sníž. přenesená",J521,0)</f>
        <v>0</v>
      </c>
      <c r="BI521" s="182">
        <f>IF(N521="nulová",J521,0)</f>
        <v>0</v>
      </c>
      <c r="BJ521" s="18" t="s">
        <v>91</v>
      </c>
      <c r="BK521" s="182">
        <f>ROUND(I521*H521,2)</f>
        <v>0</v>
      </c>
      <c r="BL521" s="18" t="s">
        <v>165</v>
      </c>
      <c r="BM521" s="181" t="s">
        <v>1013</v>
      </c>
    </row>
    <row r="522" spans="1:65" s="13" customFormat="1">
      <c r="B522" s="183"/>
      <c r="D522" s="184" t="s">
        <v>167</v>
      </c>
      <c r="E522" s="185" t="s">
        <v>1</v>
      </c>
      <c r="F522" s="186" t="s">
        <v>1014</v>
      </c>
      <c r="H522" s="185" t="s">
        <v>1</v>
      </c>
      <c r="I522" s="187"/>
      <c r="L522" s="183"/>
      <c r="M522" s="188"/>
      <c r="N522" s="189"/>
      <c r="O522" s="189"/>
      <c r="P522" s="189"/>
      <c r="Q522" s="189"/>
      <c r="R522" s="189"/>
      <c r="S522" s="189"/>
      <c r="T522" s="190"/>
      <c r="AT522" s="185" t="s">
        <v>167</v>
      </c>
      <c r="AU522" s="185" t="s">
        <v>93</v>
      </c>
      <c r="AV522" s="13" t="s">
        <v>91</v>
      </c>
      <c r="AW522" s="13" t="s">
        <v>38</v>
      </c>
      <c r="AX522" s="13" t="s">
        <v>83</v>
      </c>
      <c r="AY522" s="185" t="s">
        <v>159</v>
      </c>
    </row>
    <row r="523" spans="1:65" s="13" customFormat="1" ht="20.399999999999999">
      <c r="B523" s="183"/>
      <c r="D523" s="184" t="s">
        <v>167</v>
      </c>
      <c r="E523" s="185" t="s">
        <v>1</v>
      </c>
      <c r="F523" s="186" t="s">
        <v>1015</v>
      </c>
      <c r="H523" s="185" t="s">
        <v>1</v>
      </c>
      <c r="I523" s="187"/>
      <c r="L523" s="183"/>
      <c r="M523" s="188"/>
      <c r="N523" s="189"/>
      <c r="O523" s="189"/>
      <c r="P523" s="189"/>
      <c r="Q523" s="189"/>
      <c r="R523" s="189"/>
      <c r="S523" s="189"/>
      <c r="T523" s="190"/>
      <c r="AT523" s="185" t="s">
        <v>167</v>
      </c>
      <c r="AU523" s="185" t="s">
        <v>93</v>
      </c>
      <c r="AV523" s="13" t="s">
        <v>91</v>
      </c>
      <c r="AW523" s="13" t="s">
        <v>38</v>
      </c>
      <c r="AX523" s="13" t="s">
        <v>83</v>
      </c>
      <c r="AY523" s="185" t="s">
        <v>159</v>
      </c>
    </row>
    <row r="524" spans="1:65" s="14" customFormat="1" ht="20.399999999999999">
      <c r="B524" s="191"/>
      <c r="D524" s="184" t="s">
        <v>167</v>
      </c>
      <c r="E524" s="192" t="s">
        <v>1</v>
      </c>
      <c r="F524" s="193" t="s">
        <v>991</v>
      </c>
      <c r="H524" s="194">
        <v>23.591999999999999</v>
      </c>
      <c r="I524" s="195"/>
      <c r="L524" s="191"/>
      <c r="M524" s="196"/>
      <c r="N524" s="197"/>
      <c r="O524" s="197"/>
      <c r="P524" s="197"/>
      <c r="Q524" s="197"/>
      <c r="R524" s="197"/>
      <c r="S524" s="197"/>
      <c r="T524" s="198"/>
      <c r="AT524" s="192" t="s">
        <v>167</v>
      </c>
      <c r="AU524" s="192" t="s">
        <v>93</v>
      </c>
      <c r="AV524" s="14" t="s">
        <v>93</v>
      </c>
      <c r="AW524" s="14" t="s">
        <v>38</v>
      </c>
      <c r="AX524" s="14" t="s">
        <v>83</v>
      </c>
      <c r="AY524" s="192" t="s">
        <v>159</v>
      </c>
    </row>
    <row r="525" spans="1:65" s="14" customFormat="1" ht="20.399999999999999">
      <c r="B525" s="191"/>
      <c r="D525" s="184" t="s">
        <v>167</v>
      </c>
      <c r="E525" s="192" t="s">
        <v>1</v>
      </c>
      <c r="F525" s="193" t="s">
        <v>992</v>
      </c>
      <c r="H525" s="194">
        <v>31.858000000000001</v>
      </c>
      <c r="I525" s="195"/>
      <c r="L525" s="191"/>
      <c r="M525" s="196"/>
      <c r="N525" s="197"/>
      <c r="O525" s="197"/>
      <c r="P525" s="197"/>
      <c r="Q525" s="197"/>
      <c r="R525" s="197"/>
      <c r="S525" s="197"/>
      <c r="T525" s="198"/>
      <c r="AT525" s="192" t="s">
        <v>167</v>
      </c>
      <c r="AU525" s="192" t="s">
        <v>93</v>
      </c>
      <c r="AV525" s="14" t="s">
        <v>93</v>
      </c>
      <c r="AW525" s="14" t="s">
        <v>38</v>
      </c>
      <c r="AX525" s="14" t="s">
        <v>83</v>
      </c>
      <c r="AY525" s="192" t="s">
        <v>159</v>
      </c>
    </row>
    <row r="526" spans="1:65" s="14" customFormat="1">
      <c r="B526" s="191"/>
      <c r="D526" s="184" t="s">
        <v>167</v>
      </c>
      <c r="E526" s="192" t="s">
        <v>1</v>
      </c>
      <c r="F526" s="193" t="s">
        <v>1016</v>
      </c>
      <c r="H526" s="194">
        <v>292.74799999999999</v>
      </c>
      <c r="I526" s="195"/>
      <c r="L526" s="191"/>
      <c r="M526" s="196"/>
      <c r="N526" s="197"/>
      <c r="O526" s="197"/>
      <c r="P526" s="197"/>
      <c r="Q526" s="197"/>
      <c r="R526" s="197"/>
      <c r="S526" s="197"/>
      <c r="T526" s="198"/>
      <c r="AT526" s="192" t="s">
        <v>167</v>
      </c>
      <c r="AU526" s="192" t="s">
        <v>93</v>
      </c>
      <c r="AV526" s="14" t="s">
        <v>93</v>
      </c>
      <c r="AW526" s="14" t="s">
        <v>38</v>
      </c>
      <c r="AX526" s="14" t="s">
        <v>83</v>
      </c>
      <c r="AY526" s="192" t="s">
        <v>159</v>
      </c>
    </row>
    <row r="527" spans="1:65" s="14" customFormat="1" ht="30.6">
      <c r="B527" s="191"/>
      <c r="D527" s="184" t="s">
        <v>167</v>
      </c>
      <c r="E527" s="192" t="s">
        <v>1</v>
      </c>
      <c r="F527" s="193" t="s">
        <v>815</v>
      </c>
      <c r="H527" s="194">
        <v>280.28100000000001</v>
      </c>
      <c r="I527" s="195"/>
      <c r="L527" s="191"/>
      <c r="M527" s="196"/>
      <c r="N527" s="197"/>
      <c r="O527" s="197"/>
      <c r="P527" s="197"/>
      <c r="Q527" s="197"/>
      <c r="R527" s="197"/>
      <c r="S527" s="197"/>
      <c r="T527" s="198"/>
      <c r="AT527" s="192" t="s">
        <v>167</v>
      </c>
      <c r="AU527" s="192" t="s">
        <v>93</v>
      </c>
      <c r="AV527" s="14" t="s">
        <v>93</v>
      </c>
      <c r="AW527" s="14" t="s">
        <v>38</v>
      </c>
      <c r="AX527" s="14" t="s">
        <v>83</v>
      </c>
      <c r="AY527" s="192" t="s">
        <v>159</v>
      </c>
    </row>
    <row r="528" spans="1:65" s="14" customFormat="1">
      <c r="B528" s="191"/>
      <c r="D528" s="184" t="s">
        <v>167</v>
      </c>
      <c r="E528" s="192" t="s">
        <v>1</v>
      </c>
      <c r="F528" s="193" t="s">
        <v>993</v>
      </c>
      <c r="H528" s="194">
        <v>263.52</v>
      </c>
      <c r="I528" s="195"/>
      <c r="L528" s="191"/>
      <c r="M528" s="196"/>
      <c r="N528" s="197"/>
      <c r="O528" s="197"/>
      <c r="P528" s="197"/>
      <c r="Q528" s="197"/>
      <c r="R528" s="197"/>
      <c r="S528" s="197"/>
      <c r="T528" s="198"/>
      <c r="AT528" s="192" t="s">
        <v>167</v>
      </c>
      <c r="AU528" s="192" t="s">
        <v>93</v>
      </c>
      <c r="AV528" s="14" t="s">
        <v>93</v>
      </c>
      <c r="AW528" s="14" t="s">
        <v>38</v>
      </c>
      <c r="AX528" s="14" t="s">
        <v>83</v>
      </c>
      <c r="AY528" s="192" t="s">
        <v>159</v>
      </c>
    </row>
    <row r="529" spans="1:65" s="13" customFormat="1">
      <c r="B529" s="183"/>
      <c r="D529" s="184" t="s">
        <v>167</v>
      </c>
      <c r="E529" s="185" t="s">
        <v>1</v>
      </c>
      <c r="F529" s="186" t="s">
        <v>712</v>
      </c>
      <c r="H529" s="185" t="s">
        <v>1</v>
      </c>
      <c r="I529" s="187"/>
      <c r="L529" s="183"/>
      <c r="M529" s="188"/>
      <c r="N529" s="189"/>
      <c r="O529" s="189"/>
      <c r="P529" s="189"/>
      <c r="Q529" s="189"/>
      <c r="R529" s="189"/>
      <c r="S529" s="189"/>
      <c r="T529" s="190"/>
      <c r="AT529" s="185" t="s">
        <v>167</v>
      </c>
      <c r="AU529" s="185" t="s">
        <v>93</v>
      </c>
      <c r="AV529" s="13" t="s">
        <v>91</v>
      </c>
      <c r="AW529" s="13" t="s">
        <v>38</v>
      </c>
      <c r="AX529" s="13" t="s">
        <v>83</v>
      </c>
      <c r="AY529" s="185" t="s">
        <v>159</v>
      </c>
    </row>
    <row r="530" spans="1:65" s="14" customFormat="1" ht="30.6">
      <c r="B530" s="191"/>
      <c r="D530" s="184" t="s">
        <v>167</v>
      </c>
      <c r="E530" s="192" t="s">
        <v>1</v>
      </c>
      <c r="F530" s="193" t="s">
        <v>722</v>
      </c>
      <c r="H530" s="194">
        <v>240.48</v>
      </c>
      <c r="I530" s="195"/>
      <c r="L530" s="191"/>
      <c r="M530" s="196"/>
      <c r="N530" s="197"/>
      <c r="O530" s="197"/>
      <c r="P530" s="197"/>
      <c r="Q530" s="197"/>
      <c r="R530" s="197"/>
      <c r="S530" s="197"/>
      <c r="T530" s="198"/>
      <c r="AT530" s="192" t="s">
        <v>167</v>
      </c>
      <c r="AU530" s="192" t="s">
        <v>93</v>
      </c>
      <c r="AV530" s="14" t="s">
        <v>93</v>
      </c>
      <c r="AW530" s="14" t="s">
        <v>38</v>
      </c>
      <c r="AX530" s="14" t="s">
        <v>83</v>
      </c>
      <c r="AY530" s="192" t="s">
        <v>159</v>
      </c>
    </row>
    <row r="531" spans="1:65" s="14" customFormat="1" ht="30.6">
      <c r="B531" s="191"/>
      <c r="D531" s="184" t="s">
        <v>167</v>
      </c>
      <c r="E531" s="192" t="s">
        <v>1</v>
      </c>
      <c r="F531" s="193" t="s">
        <v>723</v>
      </c>
      <c r="H531" s="194">
        <v>340.88</v>
      </c>
      <c r="I531" s="195"/>
      <c r="L531" s="191"/>
      <c r="M531" s="196"/>
      <c r="N531" s="197"/>
      <c r="O531" s="197"/>
      <c r="P531" s="197"/>
      <c r="Q531" s="197"/>
      <c r="R531" s="197"/>
      <c r="S531" s="197"/>
      <c r="T531" s="198"/>
      <c r="AT531" s="192" t="s">
        <v>167</v>
      </c>
      <c r="AU531" s="192" t="s">
        <v>93</v>
      </c>
      <c r="AV531" s="14" t="s">
        <v>93</v>
      </c>
      <c r="AW531" s="14" t="s">
        <v>38</v>
      </c>
      <c r="AX531" s="14" t="s">
        <v>83</v>
      </c>
      <c r="AY531" s="192" t="s">
        <v>159</v>
      </c>
    </row>
    <row r="532" spans="1:65" s="14" customFormat="1">
      <c r="B532" s="191"/>
      <c r="D532" s="184" t="s">
        <v>167</v>
      </c>
      <c r="E532" s="192" t="s">
        <v>1</v>
      </c>
      <c r="F532" s="193" t="s">
        <v>724</v>
      </c>
      <c r="H532" s="194">
        <v>64.8</v>
      </c>
      <c r="I532" s="195"/>
      <c r="L532" s="191"/>
      <c r="M532" s="196"/>
      <c r="N532" s="197"/>
      <c r="O532" s="197"/>
      <c r="P532" s="197"/>
      <c r="Q532" s="197"/>
      <c r="R532" s="197"/>
      <c r="S532" s="197"/>
      <c r="T532" s="198"/>
      <c r="AT532" s="192" t="s">
        <v>167</v>
      </c>
      <c r="AU532" s="192" t="s">
        <v>93</v>
      </c>
      <c r="AV532" s="14" t="s">
        <v>93</v>
      </c>
      <c r="AW532" s="14" t="s">
        <v>38</v>
      </c>
      <c r="AX532" s="14" t="s">
        <v>83</v>
      </c>
      <c r="AY532" s="192" t="s">
        <v>159</v>
      </c>
    </row>
    <row r="533" spans="1:65" s="14" customFormat="1" ht="40.799999999999997">
      <c r="B533" s="191"/>
      <c r="D533" s="184" t="s">
        <v>167</v>
      </c>
      <c r="E533" s="192" t="s">
        <v>1</v>
      </c>
      <c r="F533" s="193" t="s">
        <v>994</v>
      </c>
      <c r="H533" s="194">
        <v>222.88800000000001</v>
      </c>
      <c r="I533" s="195"/>
      <c r="L533" s="191"/>
      <c r="M533" s="196"/>
      <c r="N533" s="197"/>
      <c r="O533" s="197"/>
      <c r="P533" s="197"/>
      <c r="Q533" s="197"/>
      <c r="R533" s="197"/>
      <c r="S533" s="197"/>
      <c r="T533" s="198"/>
      <c r="AT533" s="192" t="s">
        <v>167</v>
      </c>
      <c r="AU533" s="192" t="s">
        <v>93</v>
      </c>
      <c r="AV533" s="14" t="s">
        <v>93</v>
      </c>
      <c r="AW533" s="14" t="s">
        <v>38</v>
      </c>
      <c r="AX533" s="14" t="s">
        <v>83</v>
      </c>
      <c r="AY533" s="192" t="s">
        <v>159</v>
      </c>
    </row>
    <row r="534" spans="1:65" s="14" customFormat="1">
      <c r="B534" s="191"/>
      <c r="D534" s="184" t="s">
        <v>167</v>
      </c>
      <c r="E534" s="192" t="s">
        <v>1</v>
      </c>
      <c r="F534" s="193" t="s">
        <v>995</v>
      </c>
      <c r="H534" s="194">
        <v>96</v>
      </c>
      <c r="I534" s="195"/>
      <c r="L534" s="191"/>
      <c r="M534" s="196"/>
      <c r="N534" s="197"/>
      <c r="O534" s="197"/>
      <c r="P534" s="197"/>
      <c r="Q534" s="197"/>
      <c r="R534" s="197"/>
      <c r="S534" s="197"/>
      <c r="T534" s="198"/>
      <c r="AT534" s="192" t="s">
        <v>167</v>
      </c>
      <c r="AU534" s="192" t="s">
        <v>93</v>
      </c>
      <c r="AV534" s="14" t="s">
        <v>93</v>
      </c>
      <c r="AW534" s="14" t="s">
        <v>38</v>
      </c>
      <c r="AX534" s="14" t="s">
        <v>83</v>
      </c>
      <c r="AY534" s="192" t="s">
        <v>159</v>
      </c>
    </row>
    <row r="535" spans="1:65" s="14" customFormat="1">
      <c r="B535" s="191"/>
      <c r="D535" s="184" t="s">
        <v>167</v>
      </c>
      <c r="E535" s="192" t="s">
        <v>1</v>
      </c>
      <c r="F535" s="193" t="s">
        <v>717</v>
      </c>
      <c r="H535" s="194">
        <v>68.400000000000006</v>
      </c>
      <c r="I535" s="195"/>
      <c r="L535" s="191"/>
      <c r="M535" s="196"/>
      <c r="N535" s="197"/>
      <c r="O535" s="197"/>
      <c r="P535" s="197"/>
      <c r="Q535" s="197"/>
      <c r="R535" s="197"/>
      <c r="S535" s="197"/>
      <c r="T535" s="198"/>
      <c r="AT535" s="192" t="s">
        <v>167</v>
      </c>
      <c r="AU535" s="192" t="s">
        <v>93</v>
      </c>
      <c r="AV535" s="14" t="s">
        <v>93</v>
      </c>
      <c r="AW535" s="14" t="s">
        <v>38</v>
      </c>
      <c r="AX535" s="14" t="s">
        <v>83</v>
      </c>
      <c r="AY535" s="192" t="s">
        <v>159</v>
      </c>
    </row>
    <row r="536" spans="1:65" s="14" customFormat="1" ht="30.6">
      <c r="B536" s="191"/>
      <c r="D536" s="184" t="s">
        <v>167</v>
      </c>
      <c r="E536" s="192" t="s">
        <v>1</v>
      </c>
      <c r="F536" s="193" t="s">
        <v>763</v>
      </c>
      <c r="H536" s="194">
        <v>184.17599999999999</v>
      </c>
      <c r="I536" s="195"/>
      <c r="L536" s="191"/>
      <c r="M536" s="196"/>
      <c r="N536" s="197"/>
      <c r="O536" s="197"/>
      <c r="P536" s="197"/>
      <c r="Q536" s="197"/>
      <c r="R536" s="197"/>
      <c r="S536" s="197"/>
      <c r="T536" s="198"/>
      <c r="AT536" s="192" t="s">
        <v>167</v>
      </c>
      <c r="AU536" s="192" t="s">
        <v>93</v>
      </c>
      <c r="AV536" s="14" t="s">
        <v>93</v>
      </c>
      <c r="AW536" s="14" t="s">
        <v>38</v>
      </c>
      <c r="AX536" s="14" t="s">
        <v>83</v>
      </c>
      <c r="AY536" s="192" t="s">
        <v>159</v>
      </c>
    </row>
    <row r="537" spans="1:65" s="14" customFormat="1">
      <c r="B537" s="191"/>
      <c r="D537" s="184" t="s">
        <v>167</v>
      </c>
      <c r="E537" s="192" t="s">
        <v>1</v>
      </c>
      <c r="F537" s="193" t="s">
        <v>764</v>
      </c>
      <c r="H537" s="194">
        <v>18.552</v>
      </c>
      <c r="I537" s="195"/>
      <c r="L537" s="191"/>
      <c r="M537" s="196"/>
      <c r="N537" s="197"/>
      <c r="O537" s="197"/>
      <c r="P537" s="197"/>
      <c r="Q537" s="197"/>
      <c r="R537" s="197"/>
      <c r="S537" s="197"/>
      <c r="T537" s="198"/>
      <c r="AT537" s="192" t="s">
        <v>167</v>
      </c>
      <c r="AU537" s="192" t="s">
        <v>93</v>
      </c>
      <c r="AV537" s="14" t="s">
        <v>93</v>
      </c>
      <c r="AW537" s="14" t="s">
        <v>38</v>
      </c>
      <c r="AX537" s="14" t="s">
        <v>83</v>
      </c>
      <c r="AY537" s="192" t="s">
        <v>159</v>
      </c>
    </row>
    <row r="538" spans="1:65" s="15" customFormat="1">
      <c r="B538" s="199"/>
      <c r="D538" s="184" t="s">
        <v>167</v>
      </c>
      <c r="E538" s="200" t="s">
        <v>1</v>
      </c>
      <c r="F538" s="201" t="s">
        <v>172</v>
      </c>
      <c r="H538" s="202">
        <v>2128.1750000000002</v>
      </c>
      <c r="I538" s="203"/>
      <c r="L538" s="199"/>
      <c r="M538" s="204"/>
      <c r="N538" s="205"/>
      <c r="O538" s="205"/>
      <c r="P538" s="205"/>
      <c r="Q538" s="205"/>
      <c r="R538" s="205"/>
      <c r="S538" s="205"/>
      <c r="T538" s="206"/>
      <c r="AT538" s="200" t="s">
        <v>167</v>
      </c>
      <c r="AU538" s="200" t="s">
        <v>93</v>
      </c>
      <c r="AV538" s="15" t="s">
        <v>165</v>
      </c>
      <c r="AW538" s="15" t="s">
        <v>38</v>
      </c>
      <c r="AX538" s="15" t="s">
        <v>91</v>
      </c>
      <c r="AY538" s="200" t="s">
        <v>159</v>
      </c>
    </row>
    <row r="539" spans="1:65" s="2" customFormat="1" ht="19.8" customHeight="1">
      <c r="A539" s="34"/>
      <c r="B539" s="168"/>
      <c r="C539" s="169" t="s">
        <v>1017</v>
      </c>
      <c r="D539" s="169" t="s">
        <v>161</v>
      </c>
      <c r="E539" s="170" t="s">
        <v>1018</v>
      </c>
      <c r="F539" s="171" t="s">
        <v>1019</v>
      </c>
      <c r="G539" s="172" t="s">
        <v>164</v>
      </c>
      <c r="H539" s="173">
        <v>638.45299999999997</v>
      </c>
      <c r="I539" s="174"/>
      <c r="J539" s="175">
        <f>ROUND(I539*H539,2)</f>
        <v>0</v>
      </c>
      <c r="K539" s="176"/>
      <c r="L539" s="35"/>
      <c r="M539" s="177" t="s">
        <v>1</v>
      </c>
      <c r="N539" s="178" t="s">
        <v>48</v>
      </c>
      <c r="O539" s="60"/>
      <c r="P539" s="179">
        <f>O539*H539</f>
        <v>0</v>
      </c>
      <c r="Q539" s="179">
        <v>0</v>
      </c>
      <c r="R539" s="179">
        <f>Q539*H539</f>
        <v>0</v>
      </c>
      <c r="S539" s="179">
        <v>0</v>
      </c>
      <c r="T539" s="180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81" t="s">
        <v>165</v>
      </c>
      <c r="AT539" s="181" t="s">
        <v>161</v>
      </c>
      <c r="AU539" s="181" t="s">
        <v>93</v>
      </c>
      <c r="AY539" s="18" t="s">
        <v>159</v>
      </c>
      <c r="BE539" s="182">
        <f>IF(N539="základní",J539,0)</f>
        <v>0</v>
      </c>
      <c r="BF539" s="182">
        <f>IF(N539="snížená",J539,0)</f>
        <v>0</v>
      </c>
      <c r="BG539" s="182">
        <f>IF(N539="zákl. přenesená",J539,0)</f>
        <v>0</v>
      </c>
      <c r="BH539" s="182">
        <f>IF(N539="sníž. přenesená",J539,0)</f>
        <v>0</v>
      </c>
      <c r="BI539" s="182">
        <f>IF(N539="nulová",J539,0)</f>
        <v>0</v>
      </c>
      <c r="BJ539" s="18" t="s">
        <v>91</v>
      </c>
      <c r="BK539" s="182">
        <f>ROUND(I539*H539,2)</f>
        <v>0</v>
      </c>
      <c r="BL539" s="18" t="s">
        <v>165</v>
      </c>
      <c r="BM539" s="181" t="s">
        <v>1020</v>
      </c>
    </row>
    <row r="540" spans="1:65" s="14" customFormat="1">
      <c r="B540" s="191"/>
      <c r="D540" s="184" t="s">
        <v>167</v>
      </c>
      <c r="E540" s="192" t="s">
        <v>1</v>
      </c>
      <c r="F540" s="193" t="s">
        <v>1021</v>
      </c>
      <c r="H540" s="194">
        <v>638.45299999999997</v>
      </c>
      <c r="I540" s="195"/>
      <c r="L540" s="191"/>
      <c r="M540" s="196"/>
      <c r="N540" s="197"/>
      <c r="O540" s="197"/>
      <c r="P540" s="197"/>
      <c r="Q540" s="197"/>
      <c r="R540" s="197"/>
      <c r="S540" s="197"/>
      <c r="T540" s="198"/>
      <c r="AT540" s="192" t="s">
        <v>167</v>
      </c>
      <c r="AU540" s="192" t="s">
        <v>93</v>
      </c>
      <c r="AV540" s="14" t="s">
        <v>93</v>
      </c>
      <c r="AW540" s="14" t="s">
        <v>38</v>
      </c>
      <c r="AX540" s="14" t="s">
        <v>83</v>
      </c>
      <c r="AY540" s="192" t="s">
        <v>159</v>
      </c>
    </row>
    <row r="541" spans="1:65" s="15" customFormat="1">
      <c r="B541" s="199"/>
      <c r="D541" s="184" t="s">
        <v>167</v>
      </c>
      <c r="E541" s="200" t="s">
        <v>1</v>
      </c>
      <c r="F541" s="201" t="s">
        <v>172</v>
      </c>
      <c r="H541" s="202">
        <v>638.45299999999997</v>
      </c>
      <c r="I541" s="203"/>
      <c r="L541" s="199"/>
      <c r="M541" s="204"/>
      <c r="N541" s="205"/>
      <c r="O541" s="205"/>
      <c r="P541" s="205"/>
      <c r="Q541" s="205"/>
      <c r="R541" s="205"/>
      <c r="S541" s="205"/>
      <c r="T541" s="206"/>
      <c r="AT541" s="200" t="s">
        <v>167</v>
      </c>
      <c r="AU541" s="200" t="s">
        <v>93</v>
      </c>
      <c r="AV541" s="15" t="s">
        <v>165</v>
      </c>
      <c r="AW541" s="15" t="s">
        <v>38</v>
      </c>
      <c r="AX541" s="15" t="s">
        <v>91</v>
      </c>
      <c r="AY541" s="200" t="s">
        <v>159</v>
      </c>
    </row>
    <row r="542" spans="1:65" s="2" customFormat="1" ht="19.8" customHeight="1">
      <c r="A542" s="34"/>
      <c r="B542" s="168"/>
      <c r="C542" s="169" t="s">
        <v>1022</v>
      </c>
      <c r="D542" s="169" t="s">
        <v>161</v>
      </c>
      <c r="E542" s="170" t="s">
        <v>1023</v>
      </c>
      <c r="F542" s="171" t="s">
        <v>1024</v>
      </c>
      <c r="G542" s="172" t="s">
        <v>164</v>
      </c>
      <c r="H542" s="173">
        <v>555.17999999999995</v>
      </c>
      <c r="I542" s="174"/>
      <c r="J542" s="175">
        <f>ROUND(I542*H542,2)</f>
        <v>0</v>
      </c>
      <c r="K542" s="176"/>
      <c r="L542" s="35"/>
      <c r="M542" s="177" t="s">
        <v>1</v>
      </c>
      <c r="N542" s="178" t="s">
        <v>48</v>
      </c>
      <c r="O542" s="60"/>
      <c r="P542" s="179">
        <f>O542*H542</f>
        <v>0</v>
      </c>
      <c r="Q542" s="179">
        <v>0</v>
      </c>
      <c r="R542" s="179">
        <f>Q542*H542</f>
        <v>0</v>
      </c>
      <c r="S542" s="179">
        <v>0</v>
      </c>
      <c r="T542" s="180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81" t="s">
        <v>165</v>
      </c>
      <c r="AT542" s="181" t="s">
        <v>161</v>
      </c>
      <c r="AU542" s="181" t="s">
        <v>93</v>
      </c>
      <c r="AY542" s="18" t="s">
        <v>159</v>
      </c>
      <c r="BE542" s="182">
        <f>IF(N542="základní",J542,0)</f>
        <v>0</v>
      </c>
      <c r="BF542" s="182">
        <f>IF(N542="snížená",J542,0)</f>
        <v>0</v>
      </c>
      <c r="BG542" s="182">
        <f>IF(N542="zákl. přenesená",J542,0)</f>
        <v>0</v>
      </c>
      <c r="BH542" s="182">
        <f>IF(N542="sníž. přenesená",J542,0)</f>
        <v>0</v>
      </c>
      <c r="BI542" s="182">
        <f>IF(N542="nulová",J542,0)</f>
        <v>0</v>
      </c>
      <c r="BJ542" s="18" t="s">
        <v>91</v>
      </c>
      <c r="BK542" s="182">
        <f>ROUND(I542*H542,2)</f>
        <v>0</v>
      </c>
      <c r="BL542" s="18" t="s">
        <v>165</v>
      </c>
      <c r="BM542" s="181" t="s">
        <v>1025</v>
      </c>
    </row>
    <row r="543" spans="1:65" s="13" customFormat="1">
      <c r="B543" s="183"/>
      <c r="D543" s="184" t="s">
        <v>167</v>
      </c>
      <c r="E543" s="185" t="s">
        <v>1</v>
      </c>
      <c r="F543" s="186" t="s">
        <v>1014</v>
      </c>
      <c r="H543" s="185" t="s">
        <v>1</v>
      </c>
      <c r="I543" s="187"/>
      <c r="L543" s="183"/>
      <c r="M543" s="188"/>
      <c r="N543" s="189"/>
      <c r="O543" s="189"/>
      <c r="P543" s="189"/>
      <c r="Q543" s="189"/>
      <c r="R543" s="189"/>
      <c r="S543" s="189"/>
      <c r="T543" s="190"/>
      <c r="AT543" s="185" t="s">
        <v>167</v>
      </c>
      <c r="AU543" s="185" t="s">
        <v>93</v>
      </c>
      <c r="AV543" s="13" t="s">
        <v>91</v>
      </c>
      <c r="AW543" s="13" t="s">
        <v>38</v>
      </c>
      <c r="AX543" s="13" t="s">
        <v>83</v>
      </c>
      <c r="AY543" s="185" t="s">
        <v>159</v>
      </c>
    </row>
    <row r="544" spans="1:65" s="13" customFormat="1" ht="20.399999999999999">
      <c r="B544" s="183"/>
      <c r="D544" s="184" t="s">
        <v>167</v>
      </c>
      <c r="E544" s="185" t="s">
        <v>1</v>
      </c>
      <c r="F544" s="186" t="s">
        <v>1026</v>
      </c>
      <c r="H544" s="185" t="s">
        <v>1</v>
      </c>
      <c r="I544" s="187"/>
      <c r="L544" s="183"/>
      <c r="M544" s="188"/>
      <c r="N544" s="189"/>
      <c r="O544" s="189"/>
      <c r="P544" s="189"/>
      <c r="Q544" s="189"/>
      <c r="R544" s="189"/>
      <c r="S544" s="189"/>
      <c r="T544" s="190"/>
      <c r="AT544" s="185" t="s">
        <v>167</v>
      </c>
      <c r="AU544" s="185" t="s">
        <v>93</v>
      </c>
      <c r="AV544" s="13" t="s">
        <v>91</v>
      </c>
      <c r="AW544" s="13" t="s">
        <v>38</v>
      </c>
      <c r="AX544" s="13" t="s">
        <v>83</v>
      </c>
      <c r="AY544" s="185" t="s">
        <v>159</v>
      </c>
    </row>
    <row r="545" spans="1:65" s="14" customFormat="1">
      <c r="B545" s="191"/>
      <c r="D545" s="184" t="s">
        <v>167</v>
      </c>
      <c r="E545" s="192" t="s">
        <v>1</v>
      </c>
      <c r="F545" s="193" t="s">
        <v>1027</v>
      </c>
      <c r="H545" s="194">
        <v>1.7</v>
      </c>
      <c r="I545" s="195"/>
      <c r="L545" s="191"/>
      <c r="M545" s="196"/>
      <c r="N545" s="197"/>
      <c r="O545" s="197"/>
      <c r="P545" s="197"/>
      <c r="Q545" s="197"/>
      <c r="R545" s="197"/>
      <c r="S545" s="197"/>
      <c r="T545" s="198"/>
      <c r="AT545" s="192" t="s">
        <v>167</v>
      </c>
      <c r="AU545" s="192" t="s">
        <v>93</v>
      </c>
      <c r="AV545" s="14" t="s">
        <v>93</v>
      </c>
      <c r="AW545" s="14" t="s">
        <v>38</v>
      </c>
      <c r="AX545" s="14" t="s">
        <v>83</v>
      </c>
      <c r="AY545" s="192" t="s">
        <v>159</v>
      </c>
    </row>
    <row r="546" spans="1:65" s="14" customFormat="1">
      <c r="B546" s="191"/>
      <c r="D546" s="184" t="s">
        <v>167</v>
      </c>
      <c r="E546" s="192" t="s">
        <v>1</v>
      </c>
      <c r="F546" s="193" t="s">
        <v>1028</v>
      </c>
      <c r="H546" s="194">
        <v>5.976</v>
      </c>
      <c r="I546" s="195"/>
      <c r="L546" s="191"/>
      <c r="M546" s="196"/>
      <c r="N546" s="197"/>
      <c r="O546" s="197"/>
      <c r="P546" s="197"/>
      <c r="Q546" s="197"/>
      <c r="R546" s="197"/>
      <c r="S546" s="197"/>
      <c r="T546" s="198"/>
      <c r="AT546" s="192" t="s">
        <v>167</v>
      </c>
      <c r="AU546" s="192" t="s">
        <v>93</v>
      </c>
      <c r="AV546" s="14" t="s">
        <v>93</v>
      </c>
      <c r="AW546" s="14" t="s">
        <v>38</v>
      </c>
      <c r="AX546" s="14" t="s">
        <v>83</v>
      </c>
      <c r="AY546" s="192" t="s">
        <v>159</v>
      </c>
    </row>
    <row r="547" spans="1:65" s="14" customFormat="1">
      <c r="B547" s="191"/>
      <c r="D547" s="184" t="s">
        <v>167</v>
      </c>
      <c r="E547" s="192" t="s">
        <v>1</v>
      </c>
      <c r="F547" s="193" t="s">
        <v>688</v>
      </c>
      <c r="H547" s="194">
        <v>192</v>
      </c>
      <c r="I547" s="195"/>
      <c r="L547" s="191"/>
      <c r="M547" s="196"/>
      <c r="N547" s="197"/>
      <c r="O547" s="197"/>
      <c r="P547" s="197"/>
      <c r="Q547" s="197"/>
      <c r="R547" s="197"/>
      <c r="S547" s="197"/>
      <c r="T547" s="198"/>
      <c r="AT547" s="192" t="s">
        <v>167</v>
      </c>
      <c r="AU547" s="192" t="s">
        <v>93</v>
      </c>
      <c r="AV547" s="14" t="s">
        <v>93</v>
      </c>
      <c r="AW547" s="14" t="s">
        <v>38</v>
      </c>
      <c r="AX547" s="14" t="s">
        <v>83</v>
      </c>
      <c r="AY547" s="192" t="s">
        <v>159</v>
      </c>
    </row>
    <row r="548" spans="1:65" s="13" customFormat="1">
      <c r="B548" s="183"/>
      <c r="D548" s="184" t="s">
        <v>167</v>
      </c>
      <c r="E548" s="185" t="s">
        <v>1</v>
      </c>
      <c r="F548" s="186" t="s">
        <v>1006</v>
      </c>
      <c r="H548" s="185" t="s">
        <v>1</v>
      </c>
      <c r="I548" s="187"/>
      <c r="L548" s="183"/>
      <c r="M548" s="188"/>
      <c r="N548" s="189"/>
      <c r="O548" s="189"/>
      <c r="P548" s="189"/>
      <c r="Q548" s="189"/>
      <c r="R548" s="189"/>
      <c r="S548" s="189"/>
      <c r="T548" s="190"/>
      <c r="AT548" s="185" t="s">
        <v>167</v>
      </c>
      <c r="AU548" s="185" t="s">
        <v>93</v>
      </c>
      <c r="AV548" s="13" t="s">
        <v>91</v>
      </c>
      <c r="AW548" s="13" t="s">
        <v>38</v>
      </c>
      <c r="AX548" s="13" t="s">
        <v>83</v>
      </c>
      <c r="AY548" s="185" t="s">
        <v>159</v>
      </c>
    </row>
    <row r="549" spans="1:65" s="14" customFormat="1" ht="30.6">
      <c r="B549" s="191"/>
      <c r="D549" s="184" t="s">
        <v>167</v>
      </c>
      <c r="E549" s="192" t="s">
        <v>1</v>
      </c>
      <c r="F549" s="193" t="s">
        <v>1007</v>
      </c>
      <c r="H549" s="194">
        <v>306.86399999999998</v>
      </c>
      <c r="I549" s="195"/>
      <c r="L549" s="191"/>
      <c r="M549" s="196"/>
      <c r="N549" s="197"/>
      <c r="O549" s="197"/>
      <c r="P549" s="197"/>
      <c r="Q549" s="197"/>
      <c r="R549" s="197"/>
      <c r="S549" s="197"/>
      <c r="T549" s="198"/>
      <c r="AT549" s="192" t="s">
        <v>167</v>
      </c>
      <c r="AU549" s="192" t="s">
        <v>93</v>
      </c>
      <c r="AV549" s="14" t="s">
        <v>93</v>
      </c>
      <c r="AW549" s="14" t="s">
        <v>38</v>
      </c>
      <c r="AX549" s="14" t="s">
        <v>83</v>
      </c>
      <c r="AY549" s="192" t="s">
        <v>159</v>
      </c>
    </row>
    <row r="550" spans="1:65" s="14" customFormat="1">
      <c r="B550" s="191"/>
      <c r="D550" s="184" t="s">
        <v>167</v>
      </c>
      <c r="E550" s="192" t="s">
        <v>1</v>
      </c>
      <c r="F550" s="193" t="s">
        <v>1008</v>
      </c>
      <c r="H550" s="194">
        <v>42.24</v>
      </c>
      <c r="I550" s="195"/>
      <c r="L550" s="191"/>
      <c r="M550" s="196"/>
      <c r="N550" s="197"/>
      <c r="O550" s="197"/>
      <c r="P550" s="197"/>
      <c r="Q550" s="197"/>
      <c r="R550" s="197"/>
      <c r="S550" s="197"/>
      <c r="T550" s="198"/>
      <c r="AT550" s="192" t="s">
        <v>167</v>
      </c>
      <c r="AU550" s="192" t="s">
        <v>93</v>
      </c>
      <c r="AV550" s="14" t="s">
        <v>93</v>
      </c>
      <c r="AW550" s="14" t="s">
        <v>38</v>
      </c>
      <c r="AX550" s="14" t="s">
        <v>83</v>
      </c>
      <c r="AY550" s="192" t="s">
        <v>159</v>
      </c>
    </row>
    <row r="551" spans="1:65" s="14" customFormat="1">
      <c r="B551" s="191"/>
      <c r="D551" s="184" t="s">
        <v>167</v>
      </c>
      <c r="E551" s="192" t="s">
        <v>1</v>
      </c>
      <c r="F551" s="193" t="s">
        <v>1009</v>
      </c>
      <c r="H551" s="194">
        <v>6.4</v>
      </c>
      <c r="I551" s="195"/>
      <c r="L551" s="191"/>
      <c r="M551" s="196"/>
      <c r="N551" s="197"/>
      <c r="O551" s="197"/>
      <c r="P551" s="197"/>
      <c r="Q551" s="197"/>
      <c r="R551" s="197"/>
      <c r="S551" s="197"/>
      <c r="T551" s="198"/>
      <c r="AT551" s="192" t="s">
        <v>167</v>
      </c>
      <c r="AU551" s="192" t="s">
        <v>93</v>
      </c>
      <c r="AV551" s="14" t="s">
        <v>93</v>
      </c>
      <c r="AW551" s="14" t="s">
        <v>38</v>
      </c>
      <c r="AX551" s="14" t="s">
        <v>83</v>
      </c>
      <c r="AY551" s="192" t="s">
        <v>159</v>
      </c>
    </row>
    <row r="552" spans="1:65" s="15" customFormat="1">
      <c r="B552" s="199"/>
      <c r="D552" s="184" t="s">
        <v>167</v>
      </c>
      <c r="E552" s="200" t="s">
        <v>1</v>
      </c>
      <c r="F552" s="201" t="s">
        <v>172</v>
      </c>
      <c r="H552" s="202">
        <v>555.17999999999995</v>
      </c>
      <c r="I552" s="203"/>
      <c r="L552" s="199"/>
      <c r="M552" s="204"/>
      <c r="N552" s="205"/>
      <c r="O552" s="205"/>
      <c r="P552" s="205"/>
      <c r="Q552" s="205"/>
      <c r="R552" s="205"/>
      <c r="S552" s="205"/>
      <c r="T552" s="206"/>
      <c r="AT552" s="200" t="s">
        <v>167</v>
      </c>
      <c r="AU552" s="200" t="s">
        <v>93</v>
      </c>
      <c r="AV552" s="15" t="s">
        <v>165</v>
      </c>
      <c r="AW552" s="15" t="s">
        <v>38</v>
      </c>
      <c r="AX552" s="15" t="s">
        <v>91</v>
      </c>
      <c r="AY552" s="200" t="s">
        <v>159</v>
      </c>
    </row>
    <row r="553" spans="1:65" s="2" customFormat="1" ht="19.8" customHeight="1">
      <c r="A553" s="34"/>
      <c r="B553" s="168"/>
      <c r="C553" s="169" t="s">
        <v>1029</v>
      </c>
      <c r="D553" s="169" t="s">
        <v>161</v>
      </c>
      <c r="E553" s="170" t="s">
        <v>1030</v>
      </c>
      <c r="F553" s="171" t="s">
        <v>1031</v>
      </c>
      <c r="G553" s="172" t="s">
        <v>164</v>
      </c>
      <c r="H553" s="173">
        <v>277.58999999999997</v>
      </c>
      <c r="I553" s="174"/>
      <c r="J553" s="175">
        <f>ROUND(I553*H553,2)</f>
        <v>0</v>
      </c>
      <c r="K553" s="176"/>
      <c r="L553" s="35"/>
      <c r="M553" s="177" t="s">
        <v>1</v>
      </c>
      <c r="N553" s="178" t="s">
        <v>48</v>
      </c>
      <c r="O553" s="60"/>
      <c r="P553" s="179">
        <f>O553*H553</f>
        <v>0</v>
      </c>
      <c r="Q553" s="179">
        <v>0</v>
      </c>
      <c r="R553" s="179">
        <f>Q553*H553</f>
        <v>0</v>
      </c>
      <c r="S553" s="179">
        <v>0</v>
      </c>
      <c r="T553" s="180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81" t="s">
        <v>165</v>
      </c>
      <c r="AT553" s="181" t="s">
        <v>161</v>
      </c>
      <c r="AU553" s="181" t="s">
        <v>93</v>
      </c>
      <c r="AY553" s="18" t="s">
        <v>159</v>
      </c>
      <c r="BE553" s="182">
        <f>IF(N553="základní",J553,0)</f>
        <v>0</v>
      </c>
      <c r="BF553" s="182">
        <f>IF(N553="snížená",J553,0)</f>
        <v>0</v>
      </c>
      <c r="BG553" s="182">
        <f>IF(N553="zákl. přenesená",J553,0)</f>
        <v>0</v>
      </c>
      <c r="BH553" s="182">
        <f>IF(N553="sníž. přenesená",J553,0)</f>
        <v>0</v>
      </c>
      <c r="BI553" s="182">
        <f>IF(N553="nulová",J553,0)</f>
        <v>0</v>
      </c>
      <c r="BJ553" s="18" t="s">
        <v>91</v>
      </c>
      <c r="BK553" s="182">
        <f>ROUND(I553*H553,2)</f>
        <v>0</v>
      </c>
      <c r="BL553" s="18" t="s">
        <v>165</v>
      </c>
      <c r="BM553" s="181" t="s">
        <v>1032</v>
      </c>
    </row>
    <row r="554" spans="1:65" s="14" customFormat="1">
      <c r="B554" s="191"/>
      <c r="D554" s="184" t="s">
        <v>167</v>
      </c>
      <c r="E554" s="192" t="s">
        <v>1</v>
      </c>
      <c r="F554" s="193" t="s">
        <v>1033</v>
      </c>
      <c r="H554" s="194">
        <v>277.58999999999997</v>
      </c>
      <c r="I554" s="195"/>
      <c r="L554" s="191"/>
      <c r="M554" s="196"/>
      <c r="N554" s="197"/>
      <c r="O554" s="197"/>
      <c r="P554" s="197"/>
      <c r="Q554" s="197"/>
      <c r="R554" s="197"/>
      <c r="S554" s="197"/>
      <c r="T554" s="198"/>
      <c r="AT554" s="192" t="s">
        <v>167</v>
      </c>
      <c r="AU554" s="192" t="s">
        <v>93</v>
      </c>
      <c r="AV554" s="14" t="s">
        <v>93</v>
      </c>
      <c r="AW554" s="14" t="s">
        <v>38</v>
      </c>
      <c r="AX554" s="14" t="s">
        <v>83</v>
      </c>
      <c r="AY554" s="192" t="s">
        <v>159</v>
      </c>
    </row>
    <row r="555" spans="1:65" s="15" customFormat="1">
      <c r="B555" s="199"/>
      <c r="D555" s="184" t="s">
        <v>167</v>
      </c>
      <c r="E555" s="200" t="s">
        <v>1</v>
      </c>
      <c r="F555" s="201" t="s">
        <v>172</v>
      </c>
      <c r="H555" s="202">
        <v>277.58999999999997</v>
      </c>
      <c r="I555" s="203"/>
      <c r="L555" s="199"/>
      <c r="M555" s="204"/>
      <c r="N555" s="205"/>
      <c r="O555" s="205"/>
      <c r="P555" s="205"/>
      <c r="Q555" s="205"/>
      <c r="R555" s="205"/>
      <c r="S555" s="205"/>
      <c r="T555" s="206"/>
      <c r="AT555" s="200" t="s">
        <v>167</v>
      </c>
      <c r="AU555" s="200" t="s">
        <v>93</v>
      </c>
      <c r="AV555" s="15" t="s">
        <v>165</v>
      </c>
      <c r="AW555" s="15" t="s">
        <v>38</v>
      </c>
      <c r="AX555" s="15" t="s">
        <v>91</v>
      </c>
      <c r="AY555" s="200" t="s">
        <v>159</v>
      </c>
    </row>
    <row r="556" spans="1:65" s="2" customFormat="1" ht="19.8" customHeight="1">
      <c r="A556" s="34"/>
      <c r="B556" s="168"/>
      <c r="C556" s="169" t="s">
        <v>1034</v>
      </c>
      <c r="D556" s="169" t="s">
        <v>161</v>
      </c>
      <c r="E556" s="170" t="s">
        <v>1035</v>
      </c>
      <c r="F556" s="171" t="s">
        <v>1036</v>
      </c>
      <c r="G556" s="172" t="s">
        <v>164</v>
      </c>
      <c r="H556" s="173">
        <v>47.774000000000001</v>
      </c>
      <c r="I556" s="174"/>
      <c r="J556" s="175">
        <f>ROUND(I556*H556,2)</f>
        <v>0</v>
      </c>
      <c r="K556" s="176"/>
      <c r="L556" s="35"/>
      <c r="M556" s="177" t="s">
        <v>1</v>
      </c>
      <c r="N556" s="178" t="s">
        <v>48</v>
      </c>
      <c r="O556" s="60"/>
      <c r="P556" s="179">
        <f>O556*H556</f>
        <v>0</v>
      </c>
      <c r="Q556" s="179">
        <v>1.9429999999999999E-2</v>
      </c>
      <c r="R556" s="179">
        <f>Q556*H556</f>
        <v>0.92824881999999997</v>
      </c>
      <c r="S556" s="179">
        <v>0</v>
      </c>
      <c r="T556" s="180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1" t="s">
        <v>165</v>
      </c>
      <c r="AT556" s="181" t="s">
        <v>161</v>
      </c>
      <c r="AU556" s="181" t="s">
        <v>93</v>
      </c>
      <c r="AY556" s="18" t="s">
        <v>159</v>
      </c>
      <c r="BE556" s="182">
        <f>IF(N556="základní",J556,0)</f>
        <v>0</v>
      </c>
      <c r="BF556" s="182">
        <f>IF(N556="snížená",J556,0)</f>
        <v>0</v>
      </c>
      <c r="BG556" s="182">
        <f>IF(N556="zákl. přenesená",J556,0)</f>
        <v>0</v>
      </c>
      <c r="BH556" s="182">
        <f>IF(N556="sníž. přenesená",J556,0)</f>
        <v>0</v>
      </c>
      <c r="BI556" s="182">
        <f>IF(N556="nulová",J556,0)</f>
        <v>0</v>
      </c>
      <c r="BJ556" s="18" t="s">
        <v>91</v>
      </c>
      <c r="BK556" s="182">
        <f>ROUND(I556*H556,2)</f>
        <v>0</v>
      </c>
      <c r="BL556" s="18" t="s">
        <v>165</v>
      </c>
      <c r="BM556" s="181" t="s">
        <v>1037</v>
      </c>
    </row>
    <row r="557" spans="1:65" s="13" customFormat="1">
      <c r="B557" s="183"/>
      <c r="D557" s="184" t="s">
        <v>167</v>
      </c>
      <c r="E557" s="185" t="s">
        <v>1</v>
      </c>
      <c r="F557" s="186" t="s">
        <v>1002</v>
      </c>
      <c r="H557" s="185" t="s">
        <v>1</v>
      </c>
      <c r="I557" s="187"/>
      <c r="L557" s="183"/>
      <c r="M557" s="188"/>
      <c r="N557" s="189"/>
      <c r="O557" s="189"/>
      <c r="P557" s="189"/>
      <c r="Q557" s="189"/>
      <c r="R557" s="189"/>
      <c r="S557" s="189"/>
      <c r="T557" s="190"/>
      <c r="AT557" s="185" t="s">
        <v>167</v>
      </c>
      <c r="AU557" s="185" t="s">
        <v>93</v>
      </c>
      <c r="AV557" s="13" t="s">
        <v>91</v>
      </c>
      <c r="AW557" s="13" t="s">
        <v>38</v>
      </c>
      <c r="AX557" s="13" t="s">
        <v>83</v>
      </c>
      <c r="AY557" s="185" t="s">
        <v>159</v>
      </c>
    </row>
    <row r="558" spans="1:65" s="14" customFormat="1">
      <c r="B558" s="191"/>
      <c r="D558" s="184" t="s">
        <v>167</v>
      </c>
      <c r="E558" s="192" t="s">
        <v>1</v>
      </c>
      <c r="F558" s="193" t="s">
        <v>1038</v>
      </c>
      <c r="H558" s="194">
        <v>21.891999999999999</v>
      </c>
      <c r="I558" s="195"/>
      <c r="L558" s="191"/>
      <c r="M558" s="196"/>
      <c r="N558" s="197"/>
      <c r="O558" s="197"/>
      <c r="P558" s="197"/>
      <c r="Q558" s="197"/>
      <c r="R558" s="197"/>
      <c r="S558" s="197"/>
      <c r="T558" s="198"/>
      <c r="AT558" s="192" t="s">
        <v>167</v>
      </c>
      <c r="AU558" s="192" t="s">
        <v>93</v>
      </c>
      <c r="AV558" s="14" t="s">
        <v>93</v>
      </c>
      <c r="AW558" s="14" t="s">
        <v>38</v>
      </c>
      <c r="AX558" s="14" t="s">
        <v>83</v>
      </c>
      <c r="AY558" s="192" t="s">
        <v>159</v>
      </c>
    </row>
    <row r="559" spans="1:65" s="14" customFormat="1">
      <c r="B559" s="191"/>
      <c r="D559" s="184" t="s">
        <v>167</v>
      </c>
      <c r="E559" s="192" t="s">
        <v>1</v>
      </c>
      <c r="F559" s="193" t="s">
        <v>1039</v>
      </c>
      <c r="H559" s="194">
        <v>25.882000000000001</v>
      </c>
      <c r="I559" s="195"/>
      <c r="L559" s="191"/>
      <c r="M559" s="196"/>
      <c r="N559" s="197"/>
      <c r="O559" s="197"/>
      <c r="P559" s="197"/>
      <c r="Q559" s="197"/>
      <c r="R559" s="197"/>
      <c r="S559" s="197"/>
      <c r="T559" s="198"/>
      <c r="AT559" s="192" t="s">
        <v>167</v>
      </c>
      <c r="AU559" s="192" t="s">
        <v>93</v>
      </c>
      <c r="AV559" s="14" t="s">
        <v>93</v>
      </c>
      <c r="AW559" s="14" t="s">
        <v>38</v>
      </c>
      <c r="AX559" s="14" t="s">
        <v>83</v>
      </c>
      <c r="AY559" s="192" t="s">
        <v>159</v>
      </c>
    </row>
    <row r="560" spans="1:65" s="15" customFormat="1">
      <c r="B560" s="199"/>
      <c r="D560" s="184" t="s">
        <v>167</v>
      </c>
      <c r="E560" s="200" t="s">
        <v>1</v>
      </c>
      <c r="F560" s="201" t="s">
        <v>172</v>
      </c>
      <c r="H560" s="202">
        <v>47.774000000000001</v>
      </c>
      <c r="I560" s="203"/>
      <c r="L560" s="199"/>
      <c r="M560" s="204"/>
      <c r="N560" s="205"/>
      <c r="O560" s="205"/>
      <c r="P560" s="205"/>
      <c r="Q560" s="205"/>
      <c r="R560" s="205"/>
      <c r="S560" s="205"/>
      <c r="T560" s="206"/>
      <c r="AT560" s="200" t="s">
        <v>167</v>
      </c>
      <c r="AU560" s="200" t="s">
        <v>93</v>
      </c>
      <c r="AV560" s="15" t="s">
        <v>165</v>
      </c>
      <c r="AW560" s="15" t="s">
        <v>38</v>
      </c>
      <c r="AX560" s="15" t="s">
        <v>91</v>
      </c>
      <c r="AY560" s="200" t="s">
        <v>159</v>
      </c>
    </row>
    <row r="561" spans="1:65" s="2" customFormat="1" ht="19.8" customHeight="1">
      <c r="A561" s="34"/>
      <c r="B561" s="168"/>
      <c r="C561" s="169" t="s">
        <v>1040</v>
      </c>
      <c r="D561" s="169" t="s">
        <v>161</v>
      </c>
      <c r="E561" s="170" t="s">
        <v>1041</v>
      </c>
      <c r="F561" s="171" t="s">
        <v>1042</v>
      </c>
      <c r="G561" s="172" t="s">
        <v>164</v>
      </c>
      <c r="H561" s="173">
        <v>7.6760000000000002</v>
      </c>
      <c r="I561" s="174"/>
      <c r="J561" s="175">
        <f>ROUND(I561*H561,2)</f>
        <v>0</v>
      </c>
      <c r="K561" s="176"/>
      <c r="L561" s="35"/>
      <c r="M561" s="177" t="s">
        <v>1</v>
      </c>
      <c r="N561" s="178" t="s">
        <v>48</v>
      </c>
      <c r="O561" s="60"/>
      <c r="P561" s="179">
        <f>O561*H561</f>
        <v>0</v>
      </c>
      <c r="Q561" s="179">
        <v>1.9429999999999999E-2</v>
      </c>
      <c r="R561" s="179">
        <f>Q561*H561</f>
        <v>0.14914468</v>
      </c>
      <c r="S561" s="179">
        <v>0</v>
      </c>
      <c r="T561" s="180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81" t="s">
        <v>165</v>
      </c>
      <c r="AT561" s="181" t="s">
        <v>161</v>
      </c>
      <c r="AU561" s="181" t="s">
        <v>93</v>
      </c>
      <c r="AY561" s="18" t="s">
        <v>159</v>
      </c>
      <c r="BE561" s="182">
        <f>IF(N561="základní",J561,0)</f>
        <v>0</v>
      </c>
      <c r="BF561" s="182">
        <f>IF(N561="snížená",J561,0)</f>
        <v>0</v>
      </c>
      <c r="BG561" s="182">
        <f>IF(N561="zákl. přenesená",J561,0)</f>
        <v>0</v>
      </c>
      <c r="BH561" s="182">
        <f>IF(N561="sníž. přenesená",J561,0)</f>
        <v>0</v>
      </c>
      <c r="BI561" s="182">
        <f>IF(N561="nulová",J561,0)</f>
        <v>0</v>
      </c>
      <c r="BJ561" s="18" t="s">
        <v>91</v>
      </c>
      <c r="BK561" s="182">
        <f>ROUND(I561*H561,2)</f>
        <v>0</v>
      </c>
      <c r="BL561" s="18" t="s">
        <v>165</v>
      </c>
      <c r="BM561" s="181" t="s">
        <v>1043</v>
      </c>
    </row>
    <row r="562" spans="1:65" s="13" customFormat="1">
      <c r="B562" s="183"/>
      <c r="D562" s="184" t="s">
        <v>167</v>
      </c>
      <c r="E562" s="185" t="s">
        <v>1</v>
      </c>
      <c r="F562" s="186" t="s">
        <v>1002</v>
      </c>
      <c r="H562" s="185" t="s">
        <v>1</v>
      </c>
      <c r="I562" s="187"/>
      <c r="L562" s="183"/>
      <c r="M562" s="188"/>
      <c r="N562" s="189"/>
      <c r="O562" s="189"/>
      <c r="P562" s="189"/>
      <c r="Q562" s="189"/>
      <c r="R562" s="189"/>
      <c r="S562" s="189"/>
      <c r="T562" s="190"/>
      <c r="AT562" s="185" t="s">
        <v>167</v>
      </c>
      <c r="AU562" s="185" t="s">
        <v>93</v>
      </c>
      <c r="AV562" s="13" t="s">
        <v>91</v>
      </c>
      <c r="AW562" s="13" t="s">
        <v>38</v>
      </c>
      <c r="AX562" s="13" t="s">
        <v>83</v>
      </c>
      <c r="AY562" s="185" t="s">
        <v>159</v>
      </c>
    </row>
    <row r="563" spans="1:65" s="14" customFormat="1">
      <c r="B563" s="191"/>
      <c r="D563" s="184" t="s">
        <v>167</v>
      </c>
      <c r="E563" s="192" t="s">
        <v>1</v>
      </c>
      <c r="F563" s="193" t="s">
        <v>1044</v>
      </c>
      <c r="H563" s="194">
        <v>1.7</v>
      </c>
      <c r="I563" s="195"/>
      <c r="L563" s="191"/>
      <c r="M563" s="196"/>
      <c r="N563" s="197"/>
      <c r="O563" s="197"/>
      <c r="P563" s="197"/>
      <c r="Q563" s="197"/>
      <c r="R563" s="197"/>
      <c r="S563" s="197"/>
      <c r="T563" s="198"/>
      <c r="AT563" s="192" t="s">
        <v>167</v>
      </c>
      <c r="AU563" s="192" t="s">
        <v>93</v>
      </c>
      <c r="AV563" s="14" t="s">
        <v>93</v>
      </c>
      <c r="AW563" s="14" t="s">
        <v>38</v>
      </c>
      <c r="AX563" s="14" t="s">
        <v>83</v>
      </c>
      <c r="AY563" s="192" t="s">
        <v>159</v>
      </c>
    </row>
    <row r="564" spans="1:65" s="14" customFormat="1">
      <c r="B564" s="191"/>
      <c r="D564" s="184" t="s">
        <v>167</v>
      </c>
      <c r="E564" s="192" t="s">
        <v>1</v>
      </c>
      <c r="F564" s="193" t="s">
        <v>1045</v>
      </c>
      <c r="H564" s="194">
        <v>5.976</v>
      </c>
      <c r="I564" s="195"/>
      <c r="L564" s="191"/>
      <c r="M564" s="196"/>
      <c r="N564" s="197"/>
      <c r="O564" s="197"/>
      <c r="P564" s="197"/>
      <c r="Q564" s="197"/>
      <c r="R564" s="197"/>
      <c r="S564" s="197"/>
      <c r="T564" s="198"/>
      <c r="AT564" s="192" t="s">
        <v>167</v>
      </c>
      <c r="AU564" s="192" t="s">
        <v>93</v>
      </c>
      <c r="AV564" s="14" t="s">
        <v>93</v>
      </c>
      <c r="AW564" s="14" t="s">
        <v>38</v>
      </c>
      <c r="AX564" s="14" t="s">
        <v>83</v>
      </c>
      <c r="AY564" s="192" t="s">
        <v>159</v>
      </c>
    </row>
    <row r="565" spans="1:65" s="15" customFormat="1">
      <c r="B565" s="199"/>
      <c r="D565" s="184" t="s">
        <v>167</v>
      </c>
      <c r="E565" s="200" t="s">
        <v>1</v>
      </c>
      <c r="F565" s="201" t="s">
        <v>172</v>
      </c>
      <c r="H565" s="202">
        <v>7.6760000000000002</v>
      </c>
      <c r="I565" s="203"/>
      <c r="L565" s="199"/>
      <c r="M565" s="204"/>
      <c r="N565" s="205"/>
      <c r="O565" s="205"/>
      <c r="P565" s="205"/>
      <c r="Q565" s="205"/>
      <c r="R565" s="205"/>
      <c r="S565" s="205"/>
      <c r="T565" s="206"/>
      <c r="AT565" s="200" t="s">
        <v>167</v>
      </c>
      <c r="AU565" s="200" t="s">
        <v>93</v>
      </c>
      <c r="AV565" s="15" t="s">
        <v>165</v>
      </c>
      <c r="AW565" s="15" t="s">
        <v>38</v>
      </c>
      <c r="AX565" s="15" t="s">
        <v>91</v>
      </c>
      <c r="AY565" s="200" t="s">
        <v>159</v>
      </c>
    </row>
    <row r="566" spans="1:65" s="2" customFormat="1" ht="19.8" customHeight="1">
      <c r="A566" s="34"/>
      <c r="B566" s="168"/>
      <c r="C566" s="169" t="s">
        <v>1046</v>
      </c>
      <c r="D566" s="169" t="s">
        <v>161</v>
      </c>
      <c r="E566" s="170" t="s">
        <v>1047</v>
      </c>
      <c r="F566" s="171" t="s">
        <v>1048</v>
      </c>
      <c r="G566" s="172" t="s">
        <v>164</v>
      </c>
      <c r="H566" s="173">
        <v>551.47699999999998</v>
      </c>
      <c r="I566" s="174"/>
      <c r="J566" s="175">
        <f>ROUND(I566*H566,2)</f>
        <v>0</v>
      </c>
      <c r="K566" s="176"/>
      <c r="L566" s="35"/>
      <c r="M566" s="177" t="s">
        <v>1</v>
      </c>
      <c r="N566" s="178" t="s">
        <v>48</v>
      </c>
      <c r="O566" s="60"/>
      <c r="P566" s="179">
        <f>O566*H566</f>
        <v>0</v>
      </c>
      <c r="Q566" s="179">
        <v>1.9949999999999999E-2</v>
      </c>
      <c r="R566" s="179">
        <f>Q566*H566</f>
        <v>11.001966149999999</v>
      </c>
      <c r="S566" s="179">
        <v>0</v>
      </c>
      <c r="T566" s="180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81" t="s">
        <v>165</v>
      </c>
      <c r="AT566" s="181" t="s">
        <v>161</v>
      </c>
      <c r="AU566" s="181" t="s">
        <v>93</v>
      </c>
      <c r="AY566" s="18" t="s">
        <v>159</v>
      </c>
      <c r="BE566" s="182">
        <f>IF(N566="základní",J566,0)</f>
        <v>0</v>
      </c>
      <c r="BF566" s="182">
        <f>IF(N566="snížená",J566,0)</f>
        <v>0</v>
      </c>
      <c r="BG566" s="182">
        <f>IF(N566="zákl. přenesená",J566,0)</f>
        <v>0</v>
      </c>
      <c r="BH566" s="182">
        <f>IF(N566="sníž. přenesená",J566,0)</f>
        <v>0</v>
      </c>
      <c r="BI566" s="182">
        <f>IF(N566="nulová",J566,0)</f>
        <v>0</v>
      </c>
      <c r="BJ566" s="18" t="s">
        <v>91</v>
      </c>
      <c r="BK566" s="182">
        <f>ROUND(I566*H566,2)</f>
        <v>0</v>
      </c>
      <c r="BL566" s="18" t="s">
        <v>165</v>
      </c>
      <c r="BM566" s="181" t="s">
        <v>1049</v>
      </c>
    </row>
    <row r="567" spans="1:65" s="13" customFormat="1" ht="20.399999999999999">
      <c r="B567" s="183"/>
      <c r="D567" s="184" t="s">
        <v>167</v>
      </c>
      <c r="E567" s="185" t="s">
        <v>1</v>
      </c>
      <c r="F567" s="186" t="s">
        <v>1050</v>
      </c>
      <c r="H567" s="185" t="s">
        <v>1</v>
      </c>
      <c r="I567" s="187"/>
      <c r="L567" s="183"/>
      <c r="M567" s="188"/>
      <c r="N567" s="189"/>
      <c r="O567" s="189"/>
      <c r="P567" s="189"/>
      <c r="Q567" s="189"/>
      <c r="R567" s="189"/>
      <c r="S567" s="189"/>
      <c r="T567" s="190"/>
      <c r="AT567" s="185" t="s">
        <v>167</v>
      </c>
      <c r="AU567" s="185" t="s">
        <v>93</v>
      </c>
      <c r="AV567" s="13" t="s">
        <v>91</v>
      </c>
      <c r="AW567" s="13" t="s">
        <v>38</v>
      </c>
      <c r="AX567" s="13" t="s">
        <v>83</v>
      </c>
      <c r="AY567" s="185" t="s">
        <v>159</v>
      </c>
    </row>
    <row r="568" spans="1:65" s="14" customFormat="1">
      <c r="B568" s="191"/>
      <c r="D568" s="184" t="s">
        <v>167</v>
      </c>
      <c r="E568" s="192" t="s">
        <v>1</v>
      </c>
      <c r="F568" s="193" t="s">
        <v>1044</v>
      </c>
      <c r="H568" s="194">
        <v>1.7</v>
      </c>
      <c r="I568" s="195"/>
      <c r="L568" s="191"/>
      <c r="M568" s="196"/>
      <c r="N568" s="197"/>
      <c r="O568" s="197"/>
      <c r="P568" s="197"/>
      <c r="Q568" s="197"/>
      <c r="R568" s="197"/>
      <c r="S568" s="197"/>
      <c r="T568" s="198"/>
      <c r="AT568" s="192" t="s">
        <v>167</v>
      </c>
      <c r="AU568" s="192" t="s">
        <v>93</v>
      </c>
      <c r="AV568" s="14" t="s">
        <v>93</v>
      </c>
      <c r="AW568" s="14" t="s">
        <v>38</v>
      </c>
      <c r="AX568" s="14" t="s">
        <v>83</v>
      </c>
      <c r="AY568" s="192" t="s">
        <v>159</v>
      </c>
    </row>
    <row r="569" spans="1:65" s="14" customFormat="1">
      <c r="B569" s="191"/>
      <c r="D569" s="184" t="s">
        <v>167</v>
      </c>
      <c r="E569" s="192" t="s">
        <v>1</v>
      </c>
      <c r="F569" s="193" t="s">
        <v>1045</v>
      </c>
      <c r="H569" s="194">
        <v>5.976</v>
      </c>
      <c r="I569" s="195"/>
      <c r="L569" s="191"/>
      <c r="M569" s="196"/>
      <c r="N569" s="197"/>
      <c r="O569" s="197"/>
      <c r="P569" s="197"/>
      <c r="Q569" s="197"/>
      <c r="R569" s="197"/>
      <c r="S569" s="197"/>
      <c r="T569" s="198"/>
      <c r="AT569" s="192" t="s">
        <v>167</v>
      </c>
      <c r="AU569" s="192" t="s">
        <v>93</v>
      </c>
      <c r="AV569" s="14" t="s">
        <v>93</v>
      </c>
      <c r="AW569" s="14" t="s">
        <v>38</v>
      </c>
      <c r="AX569" s="14" t="s">
        <v>83</v>
      </c>
      <c r="AY569" s="192" t="s">
        <v>159</v>
      </c>
    </row>
    <row r="570" spans="1:65" s="14" customFormat="1" ht="30.6">
      <c r="B570" s="191"/>
      <c r="D570" s="184" t="s">
        <v>167</v>
      </c>
      <c r="E570" s="192" t="s">
        <v>1</v>
      </c>
      <c r="F570" s="193" t="s">
        <v>815</v>
      </c>
      <c r="H570" s="194">
        <v>280.28100000000001</v>
      </c>
      <c r="I570" s="195"/>
      <c r="L570" s="191"/>
      <c r="M570" s="196"/>
      <c r="N570" s="197"/>
      <c r="O570" s="197"/>
      <c r="P570" s="197"/>
      <c r="Q570" s="197"/>
      <c r="R570" s="197"/>
      <c r="S570" s="197"/>
      <c r="T570" s="198"/>
      <c r="AT570" s="192" t="s">
        <v>167</v>
      </c>
      <c r="AU570" s="192" t="s">
        <v>93</v>
      </c>
      <c r="AV570" s="14" t="s">
        <v>93</v>
      </c>
      <c r="AW570" s="14" t="s">
        <v>38</v>
      </c>
      <c r="AX570" s="14" t="s">
        <v>83</v>
      </c>
      <c r="AY570" s="192" t="s">
        <v>159</v>
      </c>
    </row>
    <row r="571" spans="1:65" s="14" customFormat="1">
      <c r="B571" s="191"/>
      <c r="D571" s="184" t="s">
        <v>167</v>
      </c>
      <c r="E571" s="192" t="s">
        <v>1</v>
      </c>
      <c r="F571" s="193" t="s">
        <v>993</v>
      </c>
      <c r="H571" s="194">
        <v>263.52</v>
      </c>
      <c r="I571" s="195"/>
      <c r="L571" s="191"/>
      <c r="M571" s="196"/>
      <c r="N571" s="197"/>
      <c r="O571" s="197"/>
      <c r="P571" s="197"/>
      <c r="Q571" s="197"/>
      <c r="R571" s="197"/>
      <c r="S571" s="197"/>
      <c r="T571" s="198"/>
      <c r="AT571" s="192" t="s">
        <v>167</v>
      </c>
      <c r="AU571" s="192" t="s">
        <v>93</v>
      </c>
      <c r="AV571" s="14" t="s">
        <v>93</v>
      </c>
      <c r="AW571" s="14" t="s">
        <v>38</v>
      </c>
      <c r="AX571" s="14" t="s">
        <v>83</v>
      </c>
      <c r="AY571" s="192" t="s">
        <v>159</v>
      </c>
    </row>
    <row r="572" spans="1:65" s="15" customFormat="1">
      <c r="B572" s="199"/>
      <c r="D572" s="184" t="s">
        <v>167</v>
      </c>
      <c r="E572" s="200" t="s">
        <v>1</v>
      </c>
      <c r="F572" s="201" t="s">
        <v>172</v>
      </c>
      <c r="H572" s="202">
        <v>551.47699999999998</v>
      </c>
      <c r="I572" s="203"/>
      <c r="L572" s="199"/>
      <c r="M572" s="204"/>
      <c r="N572" s="205"/>
      <c r="O572" s="205"/>
      <c r="P572" s="205"/>
      <c r="Q572" s="205"/>
      <c r="R572" s="205"/>
      <c r="S572" s="205"/>
      <c r="T572" s="206"/>
      <c r="AT572" s="200" t="s">
        <v>167</v>
      </c>
      <c r="AU572" s="200" t="s">
        <v>93</v>
      </c>
      <c r="AV572" s="15" t="s">
        <v>165</v>
      </c>
      <c r="AW572" s="15" t="s">
        <v>38</v>
      </c>
      <c r="AX572" s="15" t="s">
        <v>91</v>
      </c>
      <c r="AY572" s="200" t="s">
        <v>159</v>
      </c>
    </row>
    <row r="573" spans="1:65" s="2" customFormat="1" ht="19.8" customHeight="1">
      <c r="A573" s="34"/>
      <c r="B573" s="168"/>
      <c r="C573" s="169" t="s">
        <v>1051</v>
      </c>
      <c r="D573" s="169" t="s">
        <v>161</v>
      </c>
      <c r="E573" s="170" t="s">
        <v>1052</v>
      </c>
      <c r="F573" s="171" t="s">
        <v>1053</v>
      </c>
      <c r="G573" s="172" t="s">
        <v>164</v>
      </c>
      <c r="H573" s="173">
        <v>965.048</v>
      </c>
      <c r="I573" s="174"/>
      <c r="J573" s="175">
        <f>ROUND(I573*H573,2)</f>
        <v>0</v>
      </c>
      <c r="K573" s="176"/>
      <c r="L573" s="35"/>
      <c r="M573" s="177" t="s">
        <v>1</v>
      </c>
      <c r="N573" s="178" t="s">
        <v>48</v>
      </c>
      <c r="O573" s="60"/>
      <c r="P573" s="179">
        <f>O573*H573</f>
        <v>0</v>
      </c>
      <c r="Q573" s="179">
        <v>8.8999999999999999E-3</v>
      </c>
      <c r="R573" s="179">
        <f>Q573*H573</f>
        <v>8.5889272000000005</v>
      </c>
      <c r="S573" s="179">
        <v>0</v>
      </c>
      <c r="T573" s="180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81" t="s">
        <v>165</v>
      </c>
      <c r="AT573" s="181" t="s">
        <v>161</v>
      </c>
      <c r="AU573" s="181" t="s">
        <v>93</v>
      </c>
      <c r="AY573" s="18" t="s">
        <v>159</v>
      </c>
      <c r="BE573" s="182">
        <f>IF(N573="základní",J573,0)</f>
        <v>0</v>
      </c>
      <c r="BF573" s="182">
        <f>IF(N573="snížená",J573,0)</f>
        <v>0</v>
      </c>
      <c r="BG573" s="182">
        <f>IF(N573="zákl. přenesená",J573,0)</f>
        <v>0</v>
      </c>
      <c r="BH573" s="182">
        <f>IF(N573="sníž. přenesená",J573,0)</f>
        <v>0</v>
      </c>
      <c r="BI573" s="182">
        <f>IF(N573="nulová",J573,0)</f>
        <v>0</v>
      </c>
      <c r="BJ573" s="18" t="s">
        <v>91</v>
      </c>
      <c r="BK573" s="182">
        <f>ROUND(I573*H573,2)</f>
        <v>0</v>
      </c>
      <c r="BL573" s="18" t="s">
        <v>165</v>
      </c>
      <c r="BM573" s="181" t="s">
        <v>1054</v>
      </c>
    </row>
    <row r="574" spans="1:65" s="13" customFormat="1" ht="20.399999999999999">
      <c r="B574" s="183"/>
      <c r="D574" s="184" t="s">
        <v>167</v>
      </c>
      <c r="E574" s="185" t="s">
        <v>1</v>
      </c>
      <c r="F574" s="186" t="s">
        <v>711</v>
      </c>
      <c r="H574" s="185" t="s">
        <v>1</v>
      </c>
      <c r="I574" s="187"/>
      <c r="L574" s="183"/>
      <c r="M574" s="188"/>
      <c r="N574" s="189"/>
      <c r="O574" s="189"/>
      <c r="P574" s="189"/>
      <c r="Q574" s="189"/>
      <c r="R574" s="189"/>
      <c r="S574" s="189"/>
      <c r="T574" s="190"/>
      <c r="AT574" s="185" t="s">
        <v>167</v>
      </c>
      <c r="AU574" s="185" t="s">
        <v>93</v>
      </c>
      <c r="AV574" s="13" t="s">
        <v>91</v>
      </c>
      <c r="AW574" s="13" t="s">
        <v>38</v>
      </c>
      <c r="AX574" s="13" t="s">
        <v>83</v>
      </c>
      <c r="AY574" s="185" t="s">
        <v>159</v>
      </c>
    </row>
    <row r="575" spans="1:65" s="13" customFormat="1">
      <c r="B575" s="183"/>
      <c r="D575" s="184" t="s">
        <v>167</v>
      </c>
      <c r="E575" s="185" t="s">
        <v>1</v>
      </c>
      <c r="F575" s="186" t="s">
        <v>712</v>
      </c>
      <c r="H575" s="185" t="s">
        <v>1</v>
      </c>
      <c r="I575" s="187"/>
      <c r="L575" s="183"/>
      <c r="M575" s="188"/>
      <c r="N575" s="189"/>
      <c r="O575" s="189"/>
      <c r="P575" s="189"/>
      <c r="Q575" s="189"/>
      <c r="R575" s="189"/>
      <c r="S575" s="189"/>
      <c r="T575" s="190"/>
      <c r="AT575" s="185" t="s">
        <v>167</v>
      </c>
      <c r="AU575" s="185" t="s">
        <v>93</v>
      </c>
      <c r="AV575" s="13" t="s">
        <v>91</v>
      </c>
      <c r="AW575" s="13" t="s">
        <v>38</v>
      </c>
      <c r="AX575" s="13" t="s">
        <v>83</v>
      </c>
      <c r="AY575" s="185" t="s">
        <v>159</v>
      </c>
    </row>
    <row r="576" spans="1:65" s="14" customFormat="1" ht="30.6">
      <c r="B576" s="191"/>
      <c r="D576" s="184" t="s">
        <v>167</v>
      </c>
      <c r="E576" s="192" t="s">
        <v>1</v>
      </c>
      <c r="F576" s="193" t="s">
        <v>722</v>
      </c>
      <c r="H576" s="194">
        <v>240.48</v>
      </c>
      <c r="I576" s="195"/>
      <c r="L576" s="191"/>
      <c r="M576" s="196"/>
      <c r="N576" s="197"/>
      <c r="O576" s="197"/>
      <c r="P576" s="197"/>
      <c r="Q576" s="197"/>
      <c r="R576" s="197"/>
      <c r="S576" s="197"/>
      <c r="T576" s="198"/>
      <c r="AT576" s="192" t="s">
        <v>167</v>
      </c>
      <c r="AU576" s="192" t="s">
        <v>93</v>
      </c>
      <c r="AV576" s="14" t="s">
        <v>93</v>
      </c>
      <c r="AW576" s="14" t="s">
        <v>38</v>
      </c>
      <c r="AX576" s="14" t="s">
        <v>83</v>
      </c>
      <c r="AY576" s="192" t="s">
        <v>159</v>
      </c>
    </row>
    <row r="577" spans="1:65" s="14" customFormat="1" ht="30.6">
      <c r="B577" s="191"/>
      <c r="D577" s="184" t="s">
        <v>167</v>
      </c>
      <c r="E577" s="192" t="s">
        <v>1</v>
      </c>
      <c r="F577" s="193" t="s">
        <v>723</v>
      </c>
      <c r="H577" s="194">
        <v>340.88</v>
      </c>
      <c r="I577" s="195"/>
      <c r="L577" s="191"/>
      <c r="M577" s="196"/>
      <c r="N577" s="197"/>
      <c r="O577" s="197"/>
      <c r="P577" s="197"/>
      <c r="Q577" s="197"/>
      <c r="R577" s="197"/>
      <c r="S577" s="197"/>
      <c r="T577" s="198"/>
      <c r="AT577" s="192" t="s">
        <v>167</v>
      </c>
      <c r="AU577" s="192" t="s">
        <v>93</v>
      </c>
      <c r="AV577" s="14" t="s">
        <v>93</v>
      </c>
      <c r="AW577" s="14" t="s">
        <v>38</v>
      </c>
      <c r="AX577" s="14" t="s">
        <v>83</v>
      </c>
      <c r="AY577" s="192" t="s">
        <v>159</v>
      </c>
    </row>
    <row r="578" spans="1:65" s="14" customFormat="1">
      <c r="B578" s="191"/>
      <c r="D578" s="184" t="s">
        <v>167</v>
      </c>
      <c r="E578" s="192" t="s">
        <v>1</v>
      </c>
      <c r="F578" s="193" t="s">
        <v>724</v>
      </c>
      <c r="H578" s="194">
        <v>64.8</v>
      </c>
      <c r="I578" s="195"/>
      <c r="L578" s="191"/>
      <c r="M578" s="196"/>
      <c r="N578" s="197"/>
      <c r="O578" s="197"/>
      <c r="P578" s="197"/>
      <c r="Q578" s="197"/>
      <c r="R578" s="197"/>
      <c r="S578" s="197"/>
      <c r="T578" s="198"/>
      <c r="AT578" s="192" t="s">
        <v>167</v>
      </c>
      <c r="AU578" s="192" t="s">
        <v>93</v>
      </c>
      <c r="AV578" s="14" t="s">
        <v>93</v>
      </c>
      <c r="AW578" s="14" t="s">
        <v>38</v>
      </c>
      <c r="AX578" s="14" t="s">
        <v>83</v>
      </c>
      <c r="AY578" s="192" t="s">
        <v>159</v>
      </c>
    </row>
    <row r="579" spans="1:65" s="14" customFormat="1">
      <c r="B579" s="191"/>
      <c r="D579" s="184" t="s">
        <v>167</v>
      </c>
      <c r="E579" s="192" t="s">
        <v>1</v>
      </c>
      <c r="F579" s="193" t="s">
        <v>995</v>
      </c>
      <c r="H579" s="194">
        <v>96</v>
      </c>
      <c r="I579" s="195"/>
      <c r="L579" s="191"/>
      <c r="M579" s="196"/>
      <c r="N579" s="197"/>
      <c r="O579" s="197"/>
      <c r="P579" s="197"/>
      <c r="Q579" s="197"/>
      <c r="R579" s="197"/>
      <c r="S579" s="197"/>
      <c r="T579" s="198"/>
      <c r="AT579" s="192" t="s">
        <v>167</v>
      </c>
      <c r="AU579" s="192" t="s">
        <v>93</v>
      </c>
      <c r="AV579" s="14" t="s">
        <v>93</v>
      </c>
      <c r="AW579" s="14" t="s">
        <v>38</v>
      </c>
      <c r="AX579" s="14" t="s">
        <v>83</v>
      </c>
      <c r="AY579" s="192" t="s">
        <v>159</v>
      </c>
    </row>
    <row r="580" spans="1:65" s="14" customFormat="1" ht="40.799999999999997">
      <c r="B580" s="191"/>
      <c r="D580" s="184" t="s">
        <v>167</v>
      </c>
      <c r="E580" s="192" t="s">
        <v>1</v>
      </c>
      <c r="F580" s="193" t="s">
        <v>994</v>
      </c>
      <c r="H580" s="194">
        <v>222.88800000000001</v>
      </c>
      <c r="I580" s="195"/>
      <c r="L580" s="191"/>
      <c r="M580" s="196"/>
      <c r="N580" s="197"/>
      <c r="O580" s="197"/>
      <c r="P580" s="197"/>
      <c r="Q580" s="197"/>
      <c r="R580" s="197"/>
      <c r="S580" s="197"/>
      <c r="T580" s="198"/>
      <c r="AT580" s="192" t="s">
        <v>167</v>
      </c>
      <c r="AU580" s="192" t="s">
        <v>93</v>
      </c>
      <c r="AV580" s="14" t="s">
        <v>93</v>
      </c>
      <c r="AW580" s="14" t="s">
        <v>38</v>
      </c>
      <c r="AX580" s="14" t="s">
        <v>83</v>
      </c>
      <c r="AY580" s="192" t="s">
        <v>159</v>
      </c>
    </row>
    <row r="581" spans="1:65" s="15" customFormat="1">
      <c r="B581" s="199"/>
      <c r="D581" s="184" t="s">
        <v>167</v>
      </c>
      <c r="E581" s="200" t="s">
        <v>1</v>
      </c>
      <c r="F581" s="201" t="s">
        <v>172</v>
      </c>
      <c r="H581" s="202">
        <v>965.048</v>
      </c>
      <c r="I581" s="203"/>
      <c r="L581" s="199"/>
      <c r="M581" s="204"/>
      <c r="N581" s="205"/>
      <c r="O581" s="205"/>
      <c r="P581" s="205"/>
      <c r="Q581" s="205"/>
      <c r="R581" s="205"/>
      <c r="S581" s="205"/>
      <c r="T581" s="206"/>
      <c r="AT581" s="200" t="s">
        <v>167</v>
      </c>
      <c r="AU581" s="200" t="s">
        <v>93</v>
      </c>
      <c r="AV581" s="15" t="s">
        <v>165</v>
      </c>
      <c r="AW581" s="15" t="s">
        <v>38</v>
      </c>
      <c r="AX581" s="15" t="s">
        <v>91</v>
      </c>
      <c r="AY581" s="200" t="s">
        <v>159</v>
      </c>
    </row>
    <row r="582" spans="1:65" s="2" customFormat="1" ht="19.8" customHeight="1">
      <c r="A582" s="34"/>
      <c r="B582" s="168"/>
      <c r="C582" s="169" t="s">
        <v>1055</v>
      </c>
      <c r="D582" s="169" t="s">
        <v>161</v>
      </c>
      <c r="E582" s="170" t="s">
        <v>1056</v>
      </c>
      <c r="F582" s="171" t="s">
        <v>1057</v>
      </c>
      <c r="G582" s="172" t="s">
        <v>164</v>
      </c>
      <c r="H582" s="173">
        <v>606.92700000000002</v>
      </c>
      <c r="I582" s="174"/>
      <c r="J582" s="175">
        <f>ROUND(I582*H582,2)</f>
        <v>0</v>
      </c>
      <c r="K582" s="176"/>
      <c r="L582" s="35"/>
      <c r="M582" s="177" t="s">
        <v>1</v>
      </c>
      <c r="N582" s="178" t="s">
        <v>48</v>
      </c>
      <c r="O582" s="60"/>
      <c r="P582" s="179">
        <f>O582*H582</f>
        <v>0</v>
      </c>
      <c r="Q582" s="179">
        <v>1.58E-3</v>
      </c>
      <c r="R582" s="179">
        <f>Q582*H582</f>
        <v>0.95894466</v>
      </c>
      <c r="S582" s="179">
        <v>0</v>
      </c>
      <c r="T582" s="180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81" t="s">
        <v>165</v>
      </c>
      <c r="AT582" s="181" t="s">
        <v>161</v>
      </c>
      <c r="AU582" s="181" t="s">
        <v>93</v>
      </c>
      <c r="AY582" s="18" t="s">
        <v>159</v>
      </c>
      <c r="BE582" s="182">
        <f>IF(N582="základní",J582,0)</f>
        <v>0</v>
      </c>
      <c r="BF582" s="182">
        <f>IF(N582="snížená",J582,0)</f>
        <v>0</v>
      </c>
      <c r="BG582" s="182">
        <f>IF(N582="zákl. přenesená",J582,0)</f>
        <v>0</v>
      </c>
      <c r="BH582" s="182">
        <f>IF(N582="sníž. přenesená",J582,0)</f>
        <v>0</v>
      </c>
      <c r="BI582" s="182">
        <f>IF(N582="nulová",J582,0)</f>
        <v>0</v>
      </c>
      <c r="BJ582" s="18" t="s">
        <v>91</v>
      </c>
      <c r="BK582" s="182">
        <f>ROUND(I582*H582,2)</f>
        <v>0</v>
      </c>
      <c r="BL582" s="18" t="s">
        <v>165</v>
      </c>
      <c r="BM582" s="181" t="s">
        <v>1058</v>
      </c>
    </row>
    <row r="583" spans="1:65" s="13" customFormat="1" ht="20.399999999999999">
      <c r="B583" s="183"/>
      <c r="D583" s="184" t="s">
        <v>167</v>
      </c>
      <c r="E583" s="185" t="s">
        <v>1</v>
      </c>
      <c r="F583" s="186" t="s">
        <v>1050</v>
      </c>
      <c r="H583" s="185" t="s">
        <v>1</v>
      </c>
      <c r="I583" s="187"/>
      <c r="L583" s="183"/>
      <c r="M583" s="188"/>
      <c r="N583" s="189"/>
      <c r="O583" s="189"/>
      <c r="P583" s="189"/>
      <c r="Q583" s="189"/>
      <c r="R583" s="189"/>
      <c r="S583" s="189"/>
      <c r="T583" s="190"/>
      <c r="AT583" s="185" t="s">
        <v>167</v>
      </c>
      <c r="AU583" s="185" t="s">
        <v>93</v>
      </c>
      <c r="AV583" s="13" t="s">
        <v>91</v>
      </c>
      <c r="AW583" s="13" t="s">
        <v>38</v>
      </c>
      <c r="AX583" s="13" t="s">
        <v>83</v>
      </c>
      <c r="AY583" s="185" t="s">
        <v>159</v>
      </c>
    </row>
    <row r="584" spans="1:65" s="14" customFormat="1" ht="20.399999999999999">
      <c r="B584" s="191"/>
      <c r="D584" s="184" t="s">
        <v>167</v>
      </c>
      <c r="E584" s="192" t="s">
        <v>1</v>
      </c>
      <c r="F584" s="193" t="s">
        <v>1059</v>
      </c>
      <c r="H584" s="194">
        <v>25.292000000000002</v>
      </c>
      <c r="I584" s="195"/>
      <c r="L584" s="191"/>
      <c r="M584" s="196"/>
      <c r="N584" s="197"/>
      <c r="O584" s="197"/>
      <c r="P584" s="197"/>
      <c r="Q584" s="197"/>
      <c r="R584" s="197"/>
      <c r="S584" s="197"/>
      <c r="T584" s="198"/>
      <c r="AT584" s="192" t="s">
        <v>167</v>
      </c>
      <c r="AU584" s="192" t="s">
        <v>93</v>
      </c>
      <c r="AV584" s="14" t="s">
        <v>93</v>
      </c>
      <c r="AW584" s="14" t="s">
        <v>38</v>
      </c>
      <c r="AX584" s="14" t="s">
        <v>83</v>
      </c>
      <c r="AY584" s="192" t="s">
        <v>159</v>
      </c>
    </row>
    <row r="585" spans="1:65" s="14" customFormat="1">
      <c r="B585" s="191"/>
      <c r="D585" s="184" t="s">
        <v>167</v>
      </c>
      <c r="E585" s="192" t="s">
        <v>1</v>
      </c>
      <c r="F585" s="193" t="s">
        <v>1060</v>
      </c>
      <c r="H585" s="194">
        <v>37.834000000000003</v>
      </c>
      <c r="I585" s="195"/>
      <c r="L585" s="191"/>
      <c r="M585" s="196"/>
      <c r="N585" s="197"/>
      <c r="O585" s="197"/>
      <c r="P585" s="197"/>
      <c r="Q585" s="197"/>
      <c r="R585" s="197"/>
      <c r="S585" s="197"/>
      <c r="T585" s="198"/>
      <c r="AT585" s="192" t="s">
        <v>167</v>
      </c>
      <c r="AU585" s="192" t="s">
        <v>93</v>
      </c>
      <c r="AV585" s="14" t="s">
        <v>93</v>
      </c>
      <c r="AW585" s="14" t="s">
        <v>38</v>
      </c>
      <c r="AX585" s="14" t="s">
        <v>83</v>
      </c>
      <c r="AY585" s="192" t="s">
        <v>159</v>
      </c>
    </row>
    <row r="586" spans="1:65" s="14" customFormat="1" ht="30.6">
      <c r="B586" s="191"/>
      <c r="D586" s="184" t="s">
        <v>167</v>
      </c>
      <c r="E586" s="192" t="s">
        <v>1</v>
      </c>
      <c r="F586" s="193" t="s">
        <v>815</v>
      </c>
      <c r="H586" s="194">
        <v>280.28100000000001</v>
      </c>
      <c r="I586" s="195"/>
      <c r="L586" s="191"/>
      <c r="M586" s="196"/>
      <c r="N586" s="197"/>
      <c r="O586" s="197"/>
      <c r="P586" s="197"/>
      <c r="Q586" s="197"/>
      <c r="R586" s="197"/>
      <c r="S586" s="197"/>
      <c r="T586" s="198"/>
      <c r="AT586" s="192" t="s">
        <v>167</v>
      </c>
      <c r="AU586" s="192" t="s">
        <v>93</v>
      </c>
      <c r="AV586" s="14" t="s">
        <v>93</v>
      </c>
      <c r="AW586" s="14" t="s">
        <v>38</v>
      </c>
      <c r="AX586" s="14" t="s">
        <v>83</v>
      </c>
      <c r="AY586" s="192" t="s">
        <v>159</v>
      </c>
    </row>
    <row r="587" spans="1:65" s="14" customFormat="1">
      <c r="B587" s="191"/>
      <c r="D587" s="184" t="s">
        <v>167</v>
      </c>
      <c r="E587" s="192" t="s">
        <v>1</v>
      </c>
      <c r="F587" s="193" t="s">
        <v>993</v>
      </c>
      <c r="H587" s="194">
        <v>263.52</v>
      </c>
      <c r="I587" s="195"/>
      <c r="L587" s="191"/>
      <c r="M587" s="196"/>
      <c r="N587" s="197"/>
      <c r="O587" s="197"/>
      <c r="P587" s="197"/>
      <c r="Q587" s="197"/>
      <c r="R587" s="197"/>
      <c r="S587" s="197"/>
      <c r="T587" s="198"/>
      <c r="AT587" s="192" t="s">
        <v>167</v>
      </c>
      <c r="AU587" s="192" t="s">
        <v>93</v>
      </c>
      <c r="AV587" s="14" t="s">
        <v>93</v>
      </c>
      <c r="AW587" s="14" t="s">
        <v>38</v>
      </c>
      <c r="AX587" s="14" t="s">
        <v>83</v>
      </c>
      <c r="AY587" s="192" t="s">
        <v>159</v>
      </c>
    </row>
    <row r="588" spans="1:65" s="15" customFormat="1">
      <c r="B588" s="199"/>
      <c r="D588" s="184" t="s">
        <v>167</v>
      </c>
      <c r="E588" s="200" t="s">
        <v>1</v>
      </c>
      <c r="F588" s="201" t="s">
        <v>172</v>
      </c>
      <c r="H588" s="202">
        <v>606.92700000000002</v>
      </c>
      <c r="I588" s="203"/>
      <c r="L588" s="199"/>
      <c r="M588" s="204"/>
      <c r="N588" s="205"/>
      <c r="O588" s="205"/>
      <c r="P588" s="205"/>
      <c r="Q588" s="205"/>
      <c r="R588" s="205"/>
      <c r="S588" s="205"/>
      <c r="T588" s="206"/>
      <c r="AT588" s="200" t="s">
        <v>167</v>
      </c>
      <c r="AU588" s="200" t="s">
        <v>93</v>
      </c>
      <c r="AV588" s="15" t="s">
        <v>165</v>
      </c>
      <c r="AW588" s="15" t="s">
        <v>38</v>
      </c>
      <c r="AX588" s="15" t="s">
        <v>91</v>
      </c>
      <c r="AY588" s="200" t="s">
        <v>159</v>
      </c>
    </row>
    <row r="589" spans="1:65" s="2" customFormat="1" ht="19.8" customHeight="1">
      <c r="A589" s="34"/>
      <c r="B589" s="168"/>
      <c r="C589" s="169" t="s">
        <v>1061</v>
      </c>
      <c r="D589" s="169" t="s">
        <v>161</v>
      </c>
      <c r="E589" s="170" t="s">
        <v>1062</v>
      </c>
      <c r="F589" s="171" t="s">
        <v>1063</v>
      </c>
      <c r="G589" s="172" t="s">
        <v>164</v>
      </c>
      <c r="H589" s="173">
        <v>358.60599999999999</v>
      </c>
      <c r="I589" s="174"/>
      <c r="J589" s="175">
        <f>ROUND(I589*H589,2)</f>
        <v>0</v>
      </c>
      <c r="K589" s="176"/>
      <c r="L589" s="35"/>
      <c r="M589" s="177" t="s">
        <v>1</v>
      </c>
      <c r="N589" s="178" t="s">
        <v>48</v>
      </c>
      <c r="O589" s="60"/>
      <c r="P589" s="179">
        <f>O589*H589</f>
        <v>0</v>
      </c>
      <c r="Q589" s="179">
        <v>5.0000000000000001E-4</v>
      </c>
      <c r="R589" s="179">
        <f>Q589*H589</f>
        <v>0.17930299999999999</v>
      </c>
      <c r="S589" s="179">
        <v>0</v>
      </c>
      <c r="T589" s="180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81" t="s">
        <v>165</v>
      </c>
      <c r="AT589" s="181" t="s">
        <v>161</v>
      </c>
      <c r="AU589" s="181" t="s">
        <v>93</v>
      </c>
      <c r="AY589" s="18" t="s">
        <v>159</v>
      </c>
      <c r="BE589" s="182">
        <f>IF(N589="základní",J589,0)</f>
        <v>0</v>
      </c>
      <c r="BF589" s="182">
        <f>IF(N589="snížená",J589,0)</f>
        <v>0</v>
      </c>
      <c r="BG589" s="182">
        <f>IF(N589="zákl. přenesená",J589,0)</f>
        <v>0</v>
      </c>
      <c r="BH589" s="182">
        <f>IF(N589="sníž. přenesená",J589,0)</f>
        <v>0</v>
      </c>
      <c r="BI589" s="182">
        <f>IF(N589="nulová",J589,0)</f>
        <v>0</v>
      </c>
      <c r="BJ589" s="18" t="s">
        <v>91</v>
      </c>
      <c r="BK589" s="182">
        <f>ROUND(I589*H589,2)</f>
        <v>0</v>
      </c>
      <c r="BL589" s="18" t="s">
        <v>165</v>
      </c>
      <c r="BM589" s="181" t="s">
        <v>1064</v>
      </c>
    </row>
    <row r="590" spans="1:65" s="13" customFormat="1">
      <c r="B590" s="183"/>
      <c r="D590" s="184" t="s">
        <v>167</v>
      </c>
      <c r="E590" s="185" t="s">
        <v>1</v>
      </c>
      <c r="F590" s="186" t="s">
        <v>1002</v>
      </c>
      <c r="H590" s="185" t="s">
        <v>1</v>
      </c>
      <c r="I590" s="187"/>
      <c r="L590" s="183"/>
      <c r="M590" s="188"/>
      <c r="N590" s="189"/>
      <c r="O590" s="189"/>
      <c r="P590" s="189"/>
      <c r="Q590" s="189"/>
      <c r="R590" s="189"/>
      <c r="S590" s="189"/>
      <c r="T590" s="190"/>
      <c r="AT590" s="185" t="s">
        <v>167</v>
      </c>
      <c r="AU590" s="185" t="s">
        <v>93</v>
      </c>
      <c r="AV590" s="13" t="s">
        <v>91</v>
      </c>
      <c r="AW590" s="13" t="s">
        <v>38</v>
      </c>
      <c r="AX590" s="13" t="s">
        <v>83</v>
      </c>
      <c r="AY590" s="185" t="s">
        <v>159</v>
      </c>
    </row>
    <row r="591" spans="1:65" s="14" customFormat="1" ht="20.399999999999999">
      <c r="B591" s="191"/>
      <c r="D591" s="184" t="s">
        <v>167</v>
      </c>
      <c r="E591" s="192" t="s">
        <v>1</v>
      </c>
      <c r="F591" s="193" t="s">
        <v>1059</v>
      </c>
      <c r="H591" s="194">
        <v>25.292000000000002</v>
      </c>
      <c r="I591" s="195"/>
      <c r="L591" s="191"/>
      <c r="M591" s="196"/>
      <c r="N591" s="197"/>
      <c r="O591" s="197"/>
      <c r="P591" s="197"/>
      <c r="Q591" s="197"/>
      <c r="R591" s="197"/>
      <c r="S591" s="197"/>
      <c r="T591" s="198"/>
      <c r="AT591" s="192" t="s">
        <v>167</v>
      </c>
      <c r="AU591" s="192" t="s">
        <v>93</v>
      </c>
      <c r="AV591" s="14" t="s">
        <v>93</v>
      </c>
      <c r="AW591" s="14" t="s">
        <v>38</v>
      </c>
      <c r="AX591" s="14" t="s">
        <v>83</v>
      </c>
      <c r="AY591" s="192" t="s">
        <v>159</v>
      </c>
    </row>
    <row r="592" spans="1:65" s="14" customFormat="1">
      <c r="B592" s="191"/>
      <c r="D592" s="184" t="s">
        <v>167</v>
      </c>
      <c r="E592" s="192" t="s">
        <v>1</v>
      </c>
      <c r="F592" s="193" t="s">
        <v>1060</v>
      </c>
      <c r="H592" s="194">
        <v>37.834000000000003</v>
      </c>
      <c r="I592" s="195"/>
      <c r="L592" s="191"/>
      <c r="M592" s="196"/>
      <c r="N592" s="197"/>
      <c r="O592" s="197"/>
      <c r="P592" s="197"/>
      <c r="Q592" s="197"/>
      <c r="R592" s="197"/>
      <c r="S592" s="197"/>
      <c r="T592" s="198"/>
      <c r="AT592" s="192" t="s">
        <v>167</v>
      </c>
      <c r="AU592" s="192" t="s">
        <v>93</v>
      </c>
      <c r="AV592" s="14" t="s">
        <v>93</v>
      </c>
      <c r="AW592" s="14" t="s">
        <v>38</v>
      </c>
      <c r="AX592" s="14" t="s">
        <v>83</v>
      </c>
      <c r="AY592" s="192" t="s">
        <v>159</v>
      </c>
    </row>
    <row r="593" spans="1:65" s="14" customFormat="1">
      <c r="B593" s="191"/>
      <c r="D593" s="184" t="s">
        <v>167</v>
      </c>
      <c r="E593" s="192" t="s">
        <v>1</v>
      </c>
      <c r="F593" s="193" t="s">
        <v>1065</v>
      </c>
      <c r="H593" s="194">
        <v>240.48</v>
      </c>
      <c r="I593" s="195"/>
      <c r="L593" s="191"/>
      <c r="M593" s="196"/>
      <c r="N593" s="197"/>
      <c r="O593" s="197"/>
      <c r="P593" s="197"/>
      <c r="Q593" s="197"/>
      <c r="R593" s="197"/>
      <c r="S593" s="197"/>
      <c r="T593" s="198"/>
      <c r="AT593" s="192" t="s">
        <v>167</v>
      </c>
      <c r="AU593" s="192" t="s">
        <v>93</v>
      </c>
      <c r="AV593" s="14" t="s">
        <v>93</v>
      </c>
      <c r="AW593" s="14" t="s">
        <v>38</v>
      </c>
      <c r="AX593" s="14" t="s">
        <v>83</v>
      </c>
      <c r="AY593" s="192" t="s">
        <v>159</v>
      </c>
    </row>
    <row r="594" spans="1:65" s="14" customFormat="1">
      <c r="B594" s="191"/>
      <c r="D594" s="184" t="s">
        <v>167</v>
      </c>
      <c r="E594" s="192" t="s">
        <v>1</v>
      </c>
      <c r="F594" s="193" t="s">
        <v>1066</v>
      </c>
      <c r="H594" s="194">
        <v>55</v>
      </c>
      <c r="I594" s="195"/>
      <c r="L594" s="191"/>
      <c r="M594" s="196"/>
      <c r="N594" s="197"/>
      <c r="O594" s="197"/>
      <c r="P594" s="197"/>
      <c r="Q594" s="197"/>
      <c r="R594" s="197"/>
      <c r="S594" s="197"/>
      <c r="T594" s="198"/>
      <c r="AT594" s="192" t="s">
        <v>167</v>
      </c>
      <c r="AU594" s="192" t="s">
        <v>93</v>
      </c>
      <c r="AV594" s="14" t="s">
        <v>93</v>
      </c>
      <c r="AW594" s="14" t="s">
        <v>38</v>
      </c>
      <c r="AX594" s="14" t="s">
        <v>83</v>
      </c>
      <c r="AY594" s="192" t="s">
        <v>159</v>
      </c>
    </row>
    <row r="595" spans="1:65" s="15" customFormat="1">
      <c r="B595" s="199"/>
      <c r="D595" s="184" t="s">
        <v>167</v>
      </c>
      <c r="E595" s="200" t="s">
        <v>1</v>
      </c>
      <c r="F595" s="201" t="s">
        <v>172</v>
      </c>
      <c r="H595" s="202">
        <v>358.60599999999999</v>
      </c>
      <c r="I595" s="203"/>
      <c r="L595" s="199"/>
      <c r="M595" s="204"/>
      <c r="N595" s="205"/>
      <c r="O595" s="205"/>
      <c r="P595" s="205"/>
      <c r="Q595" s="205"/>
      <c r="R595" s="205"/>
      <c r="S595" s="205"/>
      <c r="T595" s="206"/>
      <c r="AT595" s="200" t="s">
        <v>167</v>
      </c>
      <c r="AU595" s="200" t="s">
        <v>93</v>
      </c>
      <c r="AV595" s="15" t="s">
        <v>165</v>
      </c>
      <c r="AW595" s="15" t="s">
        <v>38</v>
      </c>
      <c r="AX595" s="15" t="s">
        <v>91</v>
      </c>
      <c r="AY595" s="200" t="s">
        <v>159</v>
      </c>
    </row>
    <row r="596" spans="1:65" s="2" customFormat="1" ht="19.8" customHeight="1">
      <c r="A596" s="34"/>
      <c r="B596" s="168"/>
      <c r="C596" s="169" t="s">
        <v>1067</v>
      </c>
      <c r="D596" s="169" t="s">
        <v>161</v>
      </c>
      <c r="E596" s="170" t="s">
        <v>1068</v>
      </c>
      <c r="F596" s="171" t="s">
        <v>1069</v>
      </c>
      <c r="G596" s="172" t="s">
        <v>164</v>
      </c>
      <c r="H596" s="173">
        <v>292.74799999999999</v>
      </c>
      <c r="I596" s="174"/>
      <c r="J596" s="175">
        <f>ROUND(I596*H596,2)</f>
        <v>0</v>
      </c>
      <c r="K596" s="176"/>
      <c r="L596" s="35"/>
      <c r="M596" s="177" t="s">
        <v>1</v>
      </c>
      <c r="N596" s="178" t="s">
        <v>48</v>
      </c>
      <c r="O596" s="60"/>
      <c r="P596" s="179">
        <f>O596*H596</f>
        <v>0</v>
      </c>
      <c r="Q596" s="179">
        <v>4.8000000000000001E-2</v>
      </c>
      <c r="R596" s="179">
        <f>Q596*H596</f>
        <v>14.051904</v>
      </c>
      <c r="S596" s="179">
        <v>4.8000000000000001E-2</v>
      </c>
      <c r="T596" s="180">
        <f>S596*H596</f>
        <v>14.051904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81" t="s">
        <v>247</v>
      </c>
      <c r="AT596" s="181" t="s">
        <v>161</v>
      </c>
      <c r="AU596" s="181" t="s">
        <v>93</v>
      </c>
      <c r="AY596" s="18" t="s">
        <v>159</v>
      </c>
      <c r="BE596" s="182">
        <f>IF(N596="základní",J596,0)</f>
        <v>0</v>
      </c>
      <c r="BF596" s="182">
        <f>IF(N596="snížená",J596,0)</f>
        <v>0</v>
      </c>
      <c r="BG596" s="182">
        <f>IF(N596="zákl. přenesená",J596,0)</f>
        <v>0</v>
      </c>
      <c r="BH596" s="182">
        <f>IF(N596="sníž. přenesená",J596,0)</f>
        <v>0</v>
      </c>
      <c r="BI596" s="182">
        <f>IF(N596="nulová",J596,0)</f>
        <v>0</v>
      </c>
      <c r="BJ596" s="18" t="s">
        <v>91</v>
      </c>
      <c r="BK596" s="182">
        <f>ROUND(I596*H596,2)</f>
        <v>0</v>
      </c>
      <c r="BL596" s="18" t="s">
        <v>247</v>
      </c>
      <c r="BM596" s="181" t="s">
        <v>1070</v>
      </c>
    </row>
    <row r="597" spans="1:65" s="13" customFormat="1">
      <c r="B597" s="183"/>
      <c r="D597" s="184" t="s">
        <v>167</v>
      </c>
      <c r="E597" s="185" t="s">
        <v>1</v>
      </c>
      <c r="F597" s="186" t="s">
        <v>1071</v>
      </c>
      <c r="H597" s="185" t="s">
        <v>1</v>
      </c>
      <c r="I597" s="187"/>
      <c r="L597" s="183"/>
      <c r="M597" s="188"/>
      <c r="N597" s="189"/>
      <c r="O597" s="189"/>
      <c r="P597" s="189"/>
      <c r="Q597" s="189"/>
      <c r="R597" s="189"/>
      <c r="S597" s="189"/>
      <c r="T597" s="190"/>
      <c r="AT597" s="185" t="s">
        <v>167</v>
      </c>
      <c r="AU597" s="185" t="s">
        <v>93</v>
      </c>
      <c r="AV597" s="13" t="s">
        <v>91</v>
      </c>
      <c r="AW597" s="13" t="s">
        <v>38</v>
      </c>
      <c r="AX597" s="13" t="s">
        <v>83</v>
      </c>
      <c r="AY597" s="185" t="s">
        <v>159</v>
      </c>
    </row>
    <row r="598" spans="1:65" s="13" customFormat="1">
      <c r="B598" s="183"/>
      <c r="D598" s="184" t="s">
        <v>167</v>
      </c>
      <c r="E598" s="185" t="s">
        <v>1</v>
      </c>
      <c r="F598" s="186" t="s">
        <v>756</v>
      </c>
      <c r="H598" s="185" t="s">
        <v>1</v>
      </c>
      <c r="I598" s="187"/>
      <c r="L598" s="183"/>
      <c r="M598" s="188"/>
      <c r="N598" s="189"/>
      <c r="O598" s="189"/>
      <c r="P598" s="189"/>
      <c r="Q598" s="189"/>
      <c r="R598" s="189"/>
      <c r="S598" s="189"/>
      <c r="T598" s="190"/>
      <c r="AT598" s="185" t="s">
        <v>167</v>
      </c>
      <c r="AU598" s="185" t="s">
        <v>93</v>
      </c>
      <c r="AV598" s="13" t="s">
        <v>91</v>
      </c>
      <c r="AW598" s="13" t="s">
        <v>38</v>
      </c>
      <c r="AX598" s="13" t="s">
        <v>83</v>
      </c>
      <c r="AY598" s="185" t="s">
        <v>159</v>
      </c>
    </row>
    <row r="599" spans="1:65" s="14" customFormat="1">
      <c r="B599" s="191"/>
      <c r="D599" s="184" t="s">
        <v>167</v>
      </c>
      <c r="E599" s="192" t="s">
        <v>1</v>
      </c>
      <c r="F599" s="193" t="s">
        <v>1072</v>
      </c>
      <c r="H599" s="194">
        <v>38.566000000000003</v>
      </c>
      <c r="I599" s="195"/>
      <c r="L599" s="191"/>
      <c r="M599" s="196"/>
      <c r="N599" s="197"/>
      <c r="O599" s="197"/>
      <c r="P599" s="197"/>
      <c r="Q599" s="197"/>
      <c r="R599" s="197"/>
      <c r="S599" s="197"/>
      <c r="T599" s="198"/>
      <c r="AT599" s="192" t="s">
        <v>167</v>
      </c>
      <c r="AU599" s="192" t="s">
        <v>93</v>
      </c>
      <c r="AV599" s="14" t="s">
        <v>93</v>
      </c>
      <c r="AW599" s="14" t="s">
        <v>38</v>
      </c>
      <c r="AX599" s="14" t="s">
        <v>83</v>
      </c>
      <c r="AY599" s="192" t="s">
        <v>159</v>
      </c>
    </row>
    <row r="600" spans="1:65" s="14" customFormat="1" ht="20.399999999999999">
      <c r="B600" s="191"/>
      <c r="D600" s="184" t="s">
        <v>167</v>
      </c>
      <c r="E600" s="192" t="s">
        <v>1</v>
      </c>
      <c r="F600" s="193" t="s">
        <v>1073</v>
      </c>
      <c r="H600" s="194">
        <v>63.186999999999998</v>
      </c>
      <c r="I600" s="195"/>
      <c r="L600" s="191"/>
      <c r="M600" s="196"/>
      <c r="N600" s="197"/>
      <c r="O600" s="197"/>
      <c r="P600" s="197"/>
      <c r="Q600" s="197"/>
      <c r="R600" s="197"/>
      <c r="S600" s="197"/>
      <c r="T600" s="198"/>
      <c r="AT600" s="192" t="s">
        <v>167</v>
      </c>
      <c r="AU600" s="192" t="s">
        <v>93</v>
      </c>
      <c r="AV600" s="14" t="s">
        <v>93</v>
      </c>
      <c r="AW600" s="14" t="s">
        <v>38</v>
      </c>
      <c r="AX600" s="14" t="s">
        <v>83</v>
      </c>
      <c r="AY600" s="192" t="s">
        <v>159</v>
      </c>
    </row>
    <row r="601" spans="1:65" s="14" customFormat="1">
      <c r="B601" s="191"/>
      <c r="D601" s="184" t="s">
        <v>167</v>
      </c>
      <c r="E601" s="192" t="s">
        <v>1</v>
      </c>
      <c r="F601" s="193" t="s">
        <v>1074</v>
      </c>
      <c r="H601" s="194">
        <v>67.33</v>
      </c>
      <c r="I601" s="195"/>
      <c r="L601" s="191"/>
      <c r="M601" s="196"/>
      <c r="N601" s="197"/>
      <c r="O601" s="197"/>
      <c r="P601" s="197"/>
      <c r="Q601" s="197"/>
      <c r="R601" s="197"/>
      <c r="S601" s="197"/>
      <c r="T601" s="198"/>
      <c r="AT601" s="192" t="s">
        <v>167</v>
      </c>
      <c r="AU601" s="192" t="s">
        <v>93</v>
      </c>
      <c r="AV601" s="14" t="s">
        <v>93</v>
      </c>
      <c r="AW601" s="14" t="s">
        <v>38</v>
      </c>
      <c r="AX601" s="14" t="s">
        <v>83</v>
      </c>
      <c r="AY601" s="192" t="s">
        <v>159</v>
      </c>
    </row>
    <row r="602" spans="1:65" s="14" customFormat="1">
      <c r="B602" s="191"/>
      <c r="D602" s="184" t="s">
        <v>167</v>
      </c>
      <c r="E602" s="192" t="s">
        <v>1</v>
      </c>
      <c r="F602" s="193" t="s">
        <v>1075</v>
      </c>
      <c r="H602" s="194">
        <v>62.9</v>
      </c>
      <c r="I602" s="195"/>
      <c r="L602" s="191"/>
      <c r="M602" s="196"/>
      <c r="N602" s="197"/>
      <c r="O602" s="197"/>
      <c r="P602" s="197"/>
      <c r="Q602" s="197"/>
      <c r="R602" s="197"/>
      <c r="S602" s="197"/>
      <c r="T602" s="198"/>
      <c r="AT602" s="192" t="s">
        <v>167</v>
      </c>
      <c r="AU602" s="192" t="s">
        <v>93</v>
      </c>
      <c r="AV602" s="14" t="s">
        <v>93</v>
      </c>
      <c r="AW602" s="14" t="s">
        <v>38</v>
      </c>
      <c r="AX602" s="14" t="s">
        <v>83</v>
      </c>
      <c r="AY602" s="192" t="s">
        <v>159</v>
      </c>
    </row>
    <row r="603" spans="1:65" s="14" customFormat="1">
      <c r="B603" s="191"/>
      <c r="D603" s="184" t="s">
        <v>167</v>
      </c>
      <c r="E603" s="192" t="s">
        <v>1</v>
      </c>
      <c r="F603" s="193" t="s">
        <v>1076</v>
      </c>
      <c r="H603" s="194">
        <v>60.765000000000001</v>
      </c>
      <c r="I603" s="195"/>
      <c r="L603" s="191"/>
      <c r="M603" s="196"/>
      <c r="N603" s="197"/>
      <c r="O603" s="197"/>
      <c r="P603" s="197"/>
      <c r="Q603" s="197"/>
      <c r="R603" s="197"/>
      <c r="S603" s="197"/>
      <c r="T603" s="198"/>
      <c r="AT603" s="192" t="s">
        <v>167</v>
      </c>
      <c r="AU603" s="192" t="s">
        <v>93</v>
      </c>
      <c r="AV603" s="14" t="s">
        <v>93</v>
      </c>
      <c r="AW603" s="14" t="s">
        <v>38</v>
      </c>
      <c r="AX603" s="14" t="s">
        <v>83</v>
      </c>
      <c r="AY603" s="192" t="s">
        <v>159</v>
      </c>
    </row>
    <row r="604" spans="1:65" s="15" customFormat="1">
      <c r="B604" s="199"/>
      <c r="D604" s="184" t="s">
        <v>167</v>
      </c>
      <c r="E604" s="200" t="s">
        <v>1</v>
      </c>
      <c r="F604" s="201" t="s">
        <v>172</v>
      </c>
      <c r="H604" s="202">
        <v>292.74799999999999</v>
      </c>
      <c r="I604" s="203"/>
      <c r="L604" s="199"/>
      <c r="M604" s="204"/>
      <c r="N604" s="205"/>
      <c r="O604" s="205"/>
      <c r="P604" s="205"/>
      <c r="Q604" s="205"/>
      <c r="R604" s="205"/>
      <c r="S604" s="205"/>
      <c r="T604" s="206"/>
      <c r="AT604" s="200" t="s">
        <v>167</v>
      </c>
      <c r="AU604" s="200" t="s">
        <v>93</v>
      </c>
      <c r="AV604" s="15" t="s">
        <v>165</v>
      </c>
      <c r="AW604" s="15" t="s">
        <v>38</v>
      </c>
      <c r="AX604" s="15" t="s">
        <v>91</v>
      </c>
      <c r="AY604" s="200" t="s">
        <v>159</v>
      </c>
    </row>
    <row r="605" spans="1:65" s="2" customFormat="1" ht="30" customHeight="1">
      <c r="A605" s="34"/>
      <c r="B605" s="168"/>
      <c r="C605" s="169" t="s">
        <v>1077</v>
      </c>
      <c r="D605" s="169" t="s">
        <v>161</v>
      </c>
      <c r="E605" s="170" t="s">
        <v>1078</v>
      </c>
      <c r="F605" s="171" t="s">
        <v>1079</v>
      </c>
      <c r="G605" s="172" t="s">
        <v>238</v>
      </c>
      <c r="H605" s="173">
        <v>732.5</v>
      </c>
      <c r="I605" s="174"/>
      <c r="J605" s="175">
        <f>ROUND(I605*H605,2)</f>
        <v>0</v>
      </c>
      <c r="K605" s="176"/>
      <c r="L605" s="35"/>
      <c r="M605" s="177" t="s">
        <v>1</v>
      </c>
      <c r="N605" s="178" t="s">
        <v>48</v>
      </c>
      <c r="O605" s="60"/>
      <c r="P605" s="179">
        <f>O605*H605</f>
        <v>0</v>
      </c>
      <c r="Q605" s="179">
        <v>9.7000000000000005E-4</v>
      </c>
      <c r="R605" s="179">
        <f>Q605*H605</f>
        <v>0.71052500000000007</v>
      </c>
      <c r="S605" s="179">
        <v>0</v>
      </c>
      <c r="T605" s="180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81" t="s">
        <v>165</v>
      </c>
      <c r="AT605" s="181" t="s">
        <v>161</v>
      </c>
      <c r="AU605" s="181" t="s">
        <v>93</v>
      </c>
      <c r="AY605" s="18" t="s">
        <v>159</v>
      </c>
      <c r="BE605" s="182">
        <f>IF(N605="základní",J605,0)</f>
        <v>0</v>
      </c>
      <c r="BF605" s="182">
        <f>IF(N605="snížená",J605,0)</f>
        <v>0</v>
      </c>
      <c r="BG605" s="182">
        <f>IF(N605="zákl. přenesená",J605,0)</f>
        <v>0</v>
      </c>
      <c r="BH605" s="182">
        <f>IF(N605="sníž. přenesená",J605,0)</f>
        <v>0</v>
      </c>
      <c r="BI605" s="182">
        <f>IF(N605="nulová",J605,0)</f>
        <v>0</v>
      </c>
      <c r="BJ605" s="18" t="s">
        <v>91</v>
      </c>
      <c r="BK605" s="182">
        <f>ROUND(I605*H605,2)</f>
        <v>0</v>
      </c>
      <c r="BL605" s="18" t="s">
        <v>165</v>
      </c>
      <c r="BM605" s="181" t="s">
        <v>1080</v>
      </c>
    </row>
    <row r="606" spans="1:65" s="13" customFormat="1">
      <c r="B606" s="183"/>
      <c r="D606" s="184" t="s">
        <v>167</v>
      </c>
      <c r="E606" s="185" t="s">
        <v>1</v>
      </c>
      <c r="F606" s="186" t="s">
        <v>692</v>
      </c>
      <c r="H606" s="185" t="s">
        <v>1</v>
      </c>
      <c r="I606" s="187"/>
      <c r="L606" s="183"/>
      <c r="M606" s="188"/>
      <c r="N606" s="189"/>
      <c r="O606" s="189"/>
      <c r="P606" s="189"/>
      <c r="Q606" s="189"/>
      <c r="R606" s="189"/>
      <c r="S606" s="189"/>
      <c r="T606" s="190"/>
      <c r="AT606" s="185" t="s">
        <v>167</v>
      </c>
      <c r="AU606" s="185" t="s">
        <v>93</v>
      </c>
      <c r="AV606" s="13" t="s">
        <v>91</v>
      </c>
      <c r="AW606" s="13" t="s">
        <v>38</v>
      </c>
      <c r="AX606" s="13" t="s">
        <v>83</v>
      </c>
      <c r="AY606" s="185" t="s">
        <v>159</v>
      </c>
    </row>
    <row r="607" spans="1:65" s="14" customFormat="1">
      <c r="B607" s="191"/>
      <c r="D607" s="184" t="s">
        <v>167</v>
      </c>
      <c r="E607" s="192" t="s">
        <v>1</v>
      </c>
      <c r="F607" s="193" t="s">
        <v>1081</v>
      </c>
      <c r="H607" s="194">
        <v>561</v>
      </c>
      <c r="I607" s="195"/>
      <c r="L607" s="191"/>
      <c r="M607" s="196"/>
      <c r="N607" s="197"/>
      <c r="O607" s="197"/>
      <c r="P607" s="197"/>
      <c r="Q607" s="197"/>
      <c r="R607" s="197"/>
      <c r="S607" s="197"/>
      <c r="T607" s="198"/>
      <c r="AT607" s="192" t="s">
        <v>167</v>
      </c>
      <c r="AU607" s="192" t="s">
        <v>93</v>
      </c>
      <c r="AV607" s="14" t="s">
        <v>93</v>
      </c>
      <c r="AW607" s="14" t="s">
        <v>38</v>
      </c>
      <c r="AX607" s="14" t="s">
        <v>83</v>
      </c>
      <c r="AY607" s="192" t="s">
        <v>159</v>
      </c>
    </row>
    <row r="608" spans="1:65" s="14" customFormat="1">
      <c r="B608" s="191"/>
      <c r="D608" s="184" t="s">
        <v>167</v>
      </c>
      <c r="E608" s="192" t="s">
        <v>1</v>
      </c>
      <c r="F608" s="193" t="s">
        <v>1082</v>
      </c>
      <c r="H608" s="194">
        <v>171.5</v>
      </c>
      <c r="I608" s="195"/>
      <c r="L608" s="191"/>
      <c r="M608" s="196"/>
      <c r="N608" s="197"/>
      <c r="O608" s="197"/>
      <c r="P608" s="197"/>
      <c r="Q608" s="197"/>
      <c r="R608" s="197"/>
      <c r="S608" s="197"/>
      <c r="T608" s="198"/>
      <c r="AT608" s="192" t="s">
        <v>167</v>
      </c>
      <c r="AU608" s="192" t="s">
        <v>93</v>
      </c>
      <c r="AV608" s="14" t="s">
        <v>93</v>
      </c>
      <c r="AW608" s="14" t="s">
        <v>38</v>
      </c>
      <c r="AX608" s="14" t="s">
        <v>83</v>
      </c>
      <c r="AY608" s="192" t="s">
        <v>159</v>
      </c>
    </row>
    <row r="609" spans="1:65" s="15" customFormat="1">
      <c r="B609" s="199"/>
      <c r="D609" s="184" t="s">
        <v>167</v>
      </c>
      <c r="E609" s="200" t="s">
        <v>1</v>
      </c>
      <c r="F609" s="201" t="s">
        <v>172</v>
      </c>
      <c r="H609" s="202">
        <v>732.5</v>
      </c>
      <c r="I609" s="203"/>
      <c r="L609" s="199"/>
      <c r="M609" s="204"/>
      <c r="N609" s="205"/>
      <c r="O609" s="205"/>
      <c r="P609" s="205"/>
      <c r="Q609" s="205"/>
      <c r="R609" s="205"/>
      <c r="S609" s="205"/>
      <c r="T609" s="206"/>
      <c r="AT609" s="200" t="s">
        <v>167</v>
      </c>
      <c r="AU609" s="200" t="s">
        <v>93</v>
      </c>
      <c r="AV609" s="15" t="s">
        <v>165</v>
      </c>
      <c r="AW609" s="15" t="s">
        <v>38</v>
      </c>
      <c r="AX609" s="15" t="s">
        <v>91</v>
      </c>
      <c r="AY609" s="200" t="s">
        <v>159</v>
      </c>
    </row>
    <row r="610" spans="1:65" s="2" customFormat="1" ht="19.8" customHeight="1">
      <c r="A610" s="34"/>
      <c r="B610" s="168"/>
      <c r="C610" s="169" t="s">
        <v>1083</v>
      </c>
      <c r="D610" s="169" t="s">
        <v>161</v>
      </c>
      <c r="E610" s="170" t="s">
        <v>1084</v>
      </c>
      <c r="F610" s="171" t="s">
        <v>1085</v>
      </c>
      <c r="G610" s="172" t="s">
        <v>238</v>
      </c>
      <c r="H610" s="173">
        <v>61</v>
      </c>
      <c r="I610" s="174"/>
      <c r="J610" s="175">
        <f>ROUND(I610*H610,2)</f>
        <v>0</v>
      </c>
      <c r="K610" s="176"/>
      <c r="L610" s="35"/>
      <c r="M610" s="177" t="s">
        <v>1</v>
      </c>
      <c r="N610" s="178" t="s">
        <v>48</v>
      </c>
      <c r="O610" s="60"/>
      <c r="P610" s="179">
        <f>O610*H610</f>
        <v>0</v>
      </c>
      <c r="Q610" s="179">
        <v>1.24E-3</v>
      </c>
      <c r="R610" s="179">
        <f>Q610*H610</f>
        <v>7.5639999999999999E-2</v>
      </c>
      <c r="S610" s="179">
        <v>0</v>
      </c>
      <c r="T610" s="180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81" t="s">
        <v>165</v>
      </c>
      <c r="AT610" s="181" t="s">
        <v>161</v>
      </c>
      <c r="AU610" s="181" t="s">
        <v>93</v>
      </c>
      <c r="AY610" s="18" t="s">
        <v>159</v>
      </c>
      <c r="BE610" s="182">
        <f>IF(N610="základní",J610,0)</f>
        <v>0</v>
      </c>
      <c r="BF610" s="182">
        <f>IF(N610="snížená",J610,0)</f>
        <v>0</v>
      </c>
      <c r="BG610" s="182">
        <f>IF(N610="zákl. přenesená",J610,0)</f>
        <v>0</v>
      </c>
      <c r="BH610" s="182">
        <f>IF(N610="sníž. přenesená",J610,0)</f>
        <v>0</v>
      </c>
      <c r="BI610" s="182">
        <f>IF(N610="nulová",J610,0)</f>
        <v>0</v>
      </c>
      <c r="BJ610" s="18" t="s">
        <v>91</v>
      </c>
      <c r="BK610" s="182">
        <f>ROUND(I610*H610,2)</f>
        <v>0</v>
      </c>
      <c r="BL610" s="18" t="s">
        <v>165</v>
      </c>
      <c r="BM610" s="181" t="s">
        <v>1086</v>
      </c>
    </row>
    <row r="611" spans="1:65" s="13" customFormat="1" ht="20.399999999999999">
      <c r="B611" s="183"/>
      <c r="D611" s="184" t="s">
        <v>167</v>
      </c>
      <c r="E611" s="185" t="s">
        <v>1</v>
      </c>
      <c r="F611" s="186" t="s">
        <v>1087</v>
      </c>
      <c r="H611" s="185" t="s">
        <v>1</v>
      </c>
      <c r="I611" s="187"/>
      <c r="L611" s="183"/>
      <c r="M611" s="188"/>
      <c r="N611" s="189"/>
      <c r="O611" s="189"/>
      <c r="P611" s="189"/>
      <c r="Q611" s="189"/>
      <c r="R611" s="189"/>
      <c r="S611" s="189"/>
      <c r="T611" s="190"/>
      <c r="AT611" s="185" t="s">
        <v>167</v>
      </c>
      <c r="AU611" s="185" t="s">
        <v>93</v>
      </c>
      <c r="AV611" s="13" t="s">
        <v>91</v>
      </c>
      <c r="AW611" s="13" t="s">
        <v>38</v>
      </c>
      <c r="AX611" s="13" t="s">
        <v>83</v>
      </c>
      <c r="AY611" s="185" t="s">
        <v>159</v>
      </c>
    </row>
    <row r="612" spans="1:65" s="13" customFormat="1">
      <c r="B612" s="183"/>
      <c r="D612" s="184" t="s">
        <v>167</v>
      </c>
      <c r="E612" s="185" t="s">
        <v>1</v>
      </c>
      <c r="F612" s="186" t="s">
        <v>1088</v>
      </c>
      <c r="H612" s="185" t="s">
        <v>1</v>
      </c>
      <c r="I612" s="187"/>
      <c r="L612" s="183"/>
      <c r="M612" s="188"/>
      <c r="N612" s="189"/>
      <c r="O612" s="189"/>
      <c r="P612" s="189"/>
      <c r="Q612" s="189"/>
      <c r="R612" s="189"/>
      <c r="S612" s="189"/>
      <c r="T612" s="190"/>
      <c r="AT612" s="185" t="s">
        <v>167</v>
      </c>
      <c r="AU612" s="185" t="s">
        <v>93</v>
      </c>
      <c r="AV612" s="13" t="s">
        <v>91</v>
      </c>
      <c r="AW612" s="13" t="s">
        <v>38</v>
      </c>
      <c r="AX612" s="13" t="s">
        <v>83</v>
      </c>
      <c r="AY612" s="185" t="s">
        <v>159</v>
      </c>
    </row>
    <row r="613" spans="1:65" s="14" customFormat="1">
      <c r="B613" s="191"/>
      <c r="D613" s="184" t="s">
        <v>167</v>
      </c>
      <c r="E613" s="192" t="s">
        <v>1</v>
      </c>
      <c r="F613" s="193" t="s">
        <v>586</v>
      </c>
      <c r="H613" s="194">
        <v>61</v>
      </c>
      <c r="I613" s="195"/>
      <c r="L613" s="191"/>
      <c r="M613" s="196"/>
      <c r="N613" s="197"/>
      <c r="O613" s="197"/>
      <c r="P613" s="197"/>
      <c r="Q613" s="197"/>
      <c r="R613" s="197"/>
      <c r="S613" s="197"/>
      <c r="T613" s="198"/>
      <c r="AT613" s="192" t="s">
        <v>167</v>
      </c>
      <c r="AU613" s="192" t="s">
        <v>93</v>
      </c>
      <c r="AV613" s="14" t="s">
        <v>93</v>
      </c>
      <c r="AW613" s="14" t="s">
        <v>38</v>
      </c>
      <c r="AX613" s="14" t="s">
        <v>83</v>
      </c>
      <c r="AY613" s="192" t="s">
        <v>159</v>
      </c>
    </row>
    <row r="614" spans="1:65" s="15" customFormat="1">
      <c r="B614" s="199"/>
      <c r="D614" s="184" t="s">
        <v>167</v>
      </c>
      <c r="E614" s="200" t="s">
        <v>1</v>
      </c>
      <c r="F614" s="201" t="s">
        <v>172</v>
      </c>
      <c r="H614" s="202">
        <v>61</v>
      </c>
      <c r="I614" s="203"/>
      <c r="L614" s="199"/>
      <c r="M614" s="204"/>
      <c r="N614" s="205"/>
      <c r="O614" s="205"/>
      <c r="P614" s="205"/>
      <c r="Q614" s="205"/>
      <c r="R614" s="205"/>
      <c r="S614" s="205"/>
      <c r="T614" s="206"/>
      <c r="AT614" s="200" t="s">
        <v>167</v>
      </c>
      <c r="AU614" s="200" t="s">
        <v>93</v>
      </c>
      <c r="AV614" s="15" t="s">
        <v>165</v>
      </c>
      <c r="AW614" s="15" t="s">
        <v>38</v>
      </c>
      <c r="AX614" s="15" t="s">
        <v>91</v>
      </c>
      <c r="AY614" s="200" t="s">
        <v>159</v>
      </c>
    </row>
    <row r="615" spans="1:65" s="2" customFormat="1" ht="30" customHeight="1">
      <c r="A615" s="34"/>
      <c r="B615" s="168"/>
      <c r="C615" s="169" t="s">
        <v>1089</v>
      </c>
      <c r="D615" s="169" t="s">
        <v>161</v>
      </c>
      <c r="E615" s="170" t="s">
        <v>1090</v>
      </c>
      <c r="F615" s="171" t="s">
        <v>1091</v>
      </c>
      <c r="G615" s="172" t="s">
        <v>238</v>
      </c>
      <c r="H615" s="173">
        <v>75</v>
      </c>
      <c r="I615" s="174"/>
      <c r="J615" s="175">
        <f>ROUND(I615*H615,2)</f>
        <v>0</v>
      </c>
      <c r="K615" s="176"/>
      <c r="L615" s="35"/>
      <c r="M615" s="177" t="s">
        <v>1</v>
      </c>
      <c r="N615" s="178" t="s">
        <v>48</v>
      </c>
      <c r="O615" s="60"/>
      <c r="P615" s="179">
        <f>O615*H615</f>
        <v>0</v>
      </c>
      <c r="Q615" s="179">
        <v>6.3899999999999998E-3</v>
      </c>
      <c r="R615" s="179">
        <f>Q615*H615</f>
        <v>0.47925000000000001</v>
      </c>
      <c r="S615" s="179">
        <v>0</v>
      </c>
      <c r="T615" s="180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81" t="s">
        <v>165</v>
      </c>
      <c r="AT615" s="181" t="s">
        <v>161</v>
      </c>
      <c r="AU615" s="181" t="s">
        <v>93</v>
      </c>
      <c r="AY615" s="18" t="s">
        <v>159</v>
      </c>
      <c r="BE615" s="182">
        <f>IF(N615="základní",J615,0)</f>
        <v>0</v>
      </c>
      <c r="BF615" s="182">
        <f>IF(N615="snížená",J615,0)</f>
        <v>0</v>
      </c>
      <c r="BG615" s="182">
        <f>IF(N615="zákl. přenesená",J615,0)</f>
        <v>0</v>
      </c>
      <c r="BH615" s="182">
        <f>IF(N615="sníž. přenesená",J615,0)</f>
        <v>0</v>
      </c>
      <c r="BI615" s="182">
        <f>IF(N615="nulová",J615,0)</f>
        <v>0</v>
      </c>
      <c r="BJ615" s="18" t="s">
        <v>91</v>
      </c>
      <c r="BK615" s="182">
        <f>ROUND(I615*H615,2)</f>
        <v>0</v>
      </c>
      <c r="BL615" s="18" t="s">
        <v>165</v>
      </c>
      <c r="BM615" s="181" t="s">
        <v>1092</v>
      </c>
    </row>
    <row r="616" spans="1:65" s="13" customFormat="1" ht="20.399999999999999">
      <c r="B616" s="183"/>
      <c r="D616" s="184" t="s">
        <v>167</v>
      </c>
      <c r="E616" s="185" t="s">
        <v>1</v>
      </c>
      <c r="F616" s="186" t="s">
        <v>1087</v>
      </c>
      <c r="H616" s="185" t="s">
        <v>1</v>
      </c>
      <c r="I616" s="187"/>
      <c r="L616" s="183"/>
      <c r="M616" s="188"/>
      <c r="N616" s="189"/>
      <c r="O616" s="189"/>
      <c r="P616" s="189"/>
      <c r="Q616" s="189"/>
      <c r="R616" s="189"/>
      <c r="S616" s="189"/>
      <c r="T616" s="190"/>
      <c r="AT616" s="185" t="s">
        <v>167</v>
      </c>
      <c r="AU616" s="185" t="s">
        <v>93</v>
      </c>
      <c r="AV616" s="13" t="s">
        <v>91</v>
      </c>
      <c r="AW616" s="13" t="s">
        <v>38</v>
      </c>
      <c r="AX616" s="13" t="s">
        <v>83</v>
      </c>
      <c r="AY616" s="185" t="s">
        <v>159</v>
      </c>
    </row>
    <row r="617" spans="1:65" s="13" customFormat="1" ht="20.399999999999999">
      <c r="B617" s="183"/>
      <c r="D617" s="184" t="s">
        <v>167</v>
      </c>
      <c r="E617" s="185" t="s">
        <v>1</v>
      </c>
      <c r="F617" s="186" t="s">
        <v>1093</v>
      </c>
      <c r="H617" s="185" t="s">
        <v>1</v>
      </c>
      <c r="I617" s="187"/>
      <c r="L617" s="183"/>
      <c r="M617" s="188"/>
      <c r="N617" s="189"/>
      <c r="O617" s="189"/>
      <c r="P617" s="189"/>
      <c r="Q617" s="189"/>
      <c r="R617" s="189"/>
      <c r="S617" s="189"/>
      <c r="T617" s="190"/>
      <c r="AT617" s="185" t="s">
        <v>167</v>
      </c>
      <c r="AU617" s="185" t="s">
        <v>93</v>
      </c>
      <c r="AV617" s="13" t="s">
        <v>91</v>
      </c>
      <c r="AW617" s="13" t="s">
        <v>38</v>
      </c>
      <c r="AX617" s="13" t="s">
        <v>83</v>
      </c>
      <c r="AY617" s="185" t="s">
        <v>159</v>
      </c>
    </row>
    <row r="618" spans="1:65" s="14" customFormat="1">
      <c r="B618" s="191"/>
      <c r="D618" s="184" t="s">
        <v>167</v>
      </c>
      <c r="E618" s="192" t="s">
        <v>1</v>
      </c>
      <c r="F618" s="193" t="s">
        <v>947</v>
      </c>
      <c r="H618" s="194">
        <v>75</v>
      </c>
      <c r="I618" s="195"/>
      <c r="L618" s="191"/>
      <c r="M618" s="196"/>
      <c r="N618" s="197"/>
      <c r="O618" s="197"/>
      <c r="P618" s="197"/>
      <c r="Q618" s="197"/>
      <c r="R618" s="197"/>
      <c r="S618" s="197"/>
      <c r="T618" s="198"/>
      <c r="AT618" s="192" t="s">
        <v>167</v>
      </c>
      <c r="AU618" s="192" t="s">
        <v>93</v>
      </c>
      <c r="AV618" s="14" t="s">
        <v>93</v>
      </c>
      <c r="AW618" s="14" t="s">
        <v>38</v>
      </c>
      <c r="AX618" s="14" t="s">
        <v>83</v>
      </c>
      <c r="AY618" s="192" t="s">
        <v>159</v>
      </c>
    </row>
    <row r="619" spans="1:65" s="15" customFormat="1">
      <c r="B619" s="199"/>
      <c r="D619" s="184" t="s">
        <v>167</v>
      </c>
      <c r="E619" s="200" t="s">
        <v>1</v>
      </c>
      <c r="F619" s="201" t="s">
        <v>172</v>
      </c>
      <c r="H619" s="202">
        <v>75</v>
      </c>
      <c r="I619" s="203"/>
      <c r="L619" s="199"/>
      <c r="M619" s="204"/>
      <c r="N619" s="205"/>
      <c r="O619" s="205"/>
      <c r="P619" s="205"/>
      <c r="Q619" s="205"/>
      <c r="R619" s="205"/>
      <c r="S619" s="205"/>
      <c r="T619" s="206"/>
      <c r="AT619" s="200" t="s">
        <v>167</v>
      </c>
      <c r="AU619" s="200" t="s">
        <v>93</v>
      </c>
      <c r="AV619" s="15" t="s">
        <v>165</v>
      </c>
      <c r="AW619" s="15" t="s">
        <v>38</v>
      </c>
      <c r="AX619" s="15" t="s">
        <v>91</v>
      </c>
      <c r="AY619" s="200" t="s">
        <v>159</v>
      </c>
    </row>
    <row r="620" spans="1:65" s="2" customFormat="1" ht="19.8" customHeight="1">
      <c r="A620" s="34"/>
      <c r="B620" s="168"/>
      <c r="C620" s="169" t="s">
        <v>1094</v>
      </c>
      <c r="D620" s="169" t="s">
        <v>161</v>
      </c>
      <c r="E620" s="170" t="s">
        <v>1095</v>
      </c>
      <c r="F620" s="171" t="s">
        <v>1096</v>
      </c>
      <c r="G620" s="172" t="s">
        <v>238</v>
      </c>
      <c r="H620" s="173">
        <v>45</v>
      </c>
      <c r="I620" s="174"/>
      <c r="J620" s="175">
        <f>ROUND(I620*H620,2)</f>
        <v>0</v>
      </c>
      <c r="K620" s="176"/>
      <c r="L620" s="35"/>
      <c r="M620" s="177" t="s">
        <v>1</v>
      </c>
      <c r="N620" s="178" t="s">
        <v>48</v>
      </c>
      <c r="O620" s="60"/>
      <c r="P620" s="179">
        <f>O620*H620</f>
        <v>0</v>
      </c>
      <c r="Q620" s="179">
        <v>7.6000000000000004E-4</v>
      </c>
      <c r="R620" s="179">
        <f>Q620*H620</f>
        <v>3.4200000000000001E-2</v>
      </c>
      <c r="S620" s="179">
        <v>1E-3</v>
      </c>
      <c r="T620" s="180">
        <f>S620*H620</f>
        <v>4.4999999999999998E-2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81" t="s">
        <v>165</v>
      </c>
      <c r="AT620" s="181" t="s">
        <v>161</v>
      </c>
      <c r="AU620" s="181" t="s">
        <v>93</v>
      </c>
      <c r="AY620" s="18" t="s">
        <v>159</v>
      </c>
      <c r="BE620" s="182">
        <f>IF(N620="základní",J620,0)</f>
        <v>0</v>
      </c>
      <c r="BF620" s="182">
        <f>IF(N620="snížená",J620,0)</f>
        <v>0</v>
      </c>
      <c r="BG620" s="182">
        <f>IF(N620="zákl. přenesená",J620,0)</f>
        <v>0</v>
      </c>
      <c r="BH620" s="182">
        <f>IF(N620="sníž. přenesená",J620,0)</f>
        <v>0</v>
      </c>
      <c r="BI620" s="182">
        <f>IF(N620="nulová",J620,0)</f>
        <v>0</v>
      </c>
      <c r="BJ620" s="18" t="s">
        <v>91</v>
      </c>
      <c r="BK620" s="182">
        <f>ROUND(I620*H620,2)</f>
        <v>0</v>
      </c>
      <c r="BL620" s="18" t="s">
        <v>165</v>
      </c>
      <c r="BM620" s="181" t="s">
        <v>1097</v>
      </c>
    </row>
    <row r="621" spans="1:65" s="13" customFormat="1" ht="20.399999999999999">
      <c r="B621" s="183"/>
      <c r="D621" s="184" t="s">
        <v>167</v>
      </c>
      <c r="E621" s="185" t="s">
        <v>1</v>
      </c>
      <c r="F621" s="186" t="s">
        <v>1087</v>
      </c>
      <c r="H621" s="185" t="s">
        <v>1</v>
      </c>
      <c r="I621" s="187"/>
      <c r="L621" s="183"/>
      <c r="M621" s="188"/>
      <c r="N621" s="189"/>
      <c r="O621" s="189"/>
      <c r="P621" s="189"/>
      <c r="Q621" s="189"/>
      <c r="R621" s="189"/>
      <c r="S621" s="189"/>
      <c r="T621" s="190"/>
      <c r="AT621" s="185" t="s">
        <v>167</v>
      </c>
      <c r="AU621" s="185" t="s">
        <v>93</v>
      </c>
      <c r="AV621" s="13" t="s">
        <v>91</v>
      </c>
      <c r="AW621" s="13" t="s">
        <v>38</v>
      </c>
      <c r="AX621" s="13" t="s">
        <v>83</v>
      </c>
      <c r="AY621" s="185" t="s">
        <v>159</v>
      </c>
    </row>
    <row r="622" spans="1:65" s="13" customFormat="1" ht="20.399999999999999">
      <c r="B622" s="183"/>
      <c r="D622" s="184" t="s">
        <v>167</v>
      </c>
      <c r="E622" s="185" t="s">
        <v>1</v>
      </c>
      <c r="F622" s="186" t="s">
        <v>1093</v>
      </c>
      <c r="H622" s="185" t="s">
        <v>1</v>
      </c>
      <c r="I622" s="187"/>
      <c r="L622" s="183"/>
      <c r="M622" s="188"/>
      <c r="N622" s="189"/>
      <c r="O622" s="189"/>
      <c r="P622" s="189"/>
      <c r="Q622" s="189"/>
      <c r="R622" s="189"/>
      <c r="S622" s="189"/>
      <c r="T622" s="190"/>
      <c r="AT622" s="185" t="s">
        <v>167</v>
      </c>
      <c r="AU622" s="185" t="s">
        <v>93</v>
      </c>
      <c r="AV622" s="13" t="s">
        <v>91</v>
      </c>
      <c r="AW622" s="13" t="s">
        <v>38</v>
      </c>
      <c r="AX622" s="13" t="s">
        <v>83</v>
      </c>
      <c r="AY622" s="185" t="s">
        <v>159</v>
      </c>
    </row>
    <row r="623" spans="1:65" s="14" customFormat="1">
      <c r="B623" s="191"/>
      <c r="D623" s="184" t="s">
        <v>167</v>
      </c>
      <c r="E623" s="192" t="s">
        <v>1</v>
      </c>
      <c r="F623" s="193" t="s">
        <v>521</v>
      </c>
      <c r="H623" s="194">
        <v>45</v>
      </c>
      <c r="I623" s="195"/>
      <c r="L623" s="191"/>
      <c r="M623" s="196"/>
      <c r="N623" s="197"/>
      <c r="O623" s="197"/>
      <c r="P623" s="197"/>
      <c r="Q623" s="197"/>
      <c r="R623" s="197"/>
      <c r="S623" s="197"/>
      <c r="T623" s="198"/>
      <c r="AT623" s="192" t="s">
        <v>167</v>
      </c>
      <c r="AU623" s="192" t="s">
        <v>93</v>
      </c>
      <c r="AV623" s="14" t="s">
        <v>93</v>
      </c>
      <c r="AW623" s="14" t="s">
        <v>38</v>
      </c>
      <c r="AX623" s="14" t="s">
        <v>83</v>
      </c>
      <c r="AY623" s="192" t="s">
        <v>159</v>
      </c>
    </row>
    <row r="624" spans="1:65" s="15" customFormat="1">
      <c r="B624" s="199"/>
      <c r="D624" s="184" t="s">
        <v>167</v>
      </c>
      <c r="E624" s="200" t="s">
        <v>1</v>
      </c>
      <c r="F624" s="201" t="s">
        <v>172</v>
      </c>
      <c r="H624" s="202">
        <v>45</v>
      </c>
      <c r="I624" s="203"/>
      <c r="L624" s="199"/>
      <c r="M624" s="204"/>
      <c r="N624" s="205"/>
      <c r="O624" s="205"/>
      <c r="P624" s="205"/>
      <c r="Q624" s="205"/>
      <c r="R624" s="205"/>
      <c r="S624" s="205"/>
      <c r="T624" s="206"/>
      <c r="AT624" s="200" t="s">
        <v>167</v>
      </c>
      <c r="AU624" s="200" t="s">
        <v>93</v>
      </c>
      <c r="AV624" s="15" t="s">
        <v>165</v>
      </c>
      <c r="AW624" s="15" t="s">
        <v>38</v>
      </c>
      <c r="AX624" s="15" t="s">
        <v>91</v>
      </c>
      <c r="AY624" s="200" t="s">
        <v>159</v>
      </c>
    </row>
    <row r="625" spans="1:65" s="2" customFormat="1" ht="19.8" customHeight="1">
      <c r="A625" s="34"/>
      <c r="B625" s="168"/>
      <c r="C625" s="169" t="s">
        <v>1098</v>
      </c>
      <c r="D625" s="169" t="s">
        <v>161</v>
      </c>
      <c r="E625" s="170" t="s">
        <v>1099</v>
      </c>
      <c r="F625" s="171" t="s">
        <v>1100</v>
      </c>
      <c r="G625" s="172" t="s">
        <v>1101</v>
      </c>
      <c r="H625" s="173">
        <v>43.96</v>
      </c>
      <c r="I625" s="174"/>
      <c r="J625" s="175">
        <f>ROUND(I625*H625,2)</f>
        <v>0</v>
      </c>
      <c r="K625" s="176"/>
      <c r="L625" s="35"/>
      <c r="M625" s="177" t="s">
        <v>1</v>
      </c>
      <c r="N625" s="178" t="s">
        <v>48</v>
      </c>
      <c r="O625" s="60"/>
      <c r="P625" s="179">
        <f>O625*H625</f>
        <v>0</v>
      </c>
      <c r="Q625" s="179">
        <v>0</v>
      </c>
      <c r="R625" s="179">
        <f>Q625*H625</f>
        <v>0</v>
      </c>
      <c r="S625" s="179">
        <v>0</v>
      </c>
      <c r="T625" s="180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81" t="s">
        <v>165</v>
      </c>
      <c r="AT625" s="181" t="s">
        <v>161</v>
      </c>
      <c r="AU625" s="181" t="s">
        <v>93</v>
      </c>
      <c r="AY625" s="18" t="s">
        <v>159</v>
      </c>
      <c r="BE625" s="182">
        <f>IF(N625="základní",J625,0)</f>
        <v>0</v>
      </c>
      <c r="BF625" s="182">
        <f>IF(N625="snížená",J625,0)</f>
        <v>0</v>
      </c>
      <c r="BG625" s="182">
        <f>IF(N625="zákl. přenesená",J625,0)</f>
        <v>0</v>
      </c>
      <c r="BH625" s="182">
        <f>IF(N625="sníž. přenesená",J625,0)</f>
        <v>0</v>
      </c>
      <c r="BI625" s="182">
        <f>IF(N625="nulová",J625,0)</f>
        <v>0</v>
      </c>
      <c r="BJ625" s="18" t="s">
        <v>91</v>
      </c>
      <c r="BK625" s="182">
        <f>ROUND(I625*H625,2)</f>
        <v>0</v>
      </c>
      <c r="BL625" s="18" t="s">
        <v>165</v>
      </c>
      <c r="BM625" s="181" t="s">
        <v>1102</v>
      </c>
    </row>
    <row r="626" spans="1:65" s="13" customFormat="1" ht="20.399999999999999">
      <c r="B626" s="183"/>
      <c r="D626" s="184" t="s">
        <v>167</v>
      </c>
      <c r="E626" s="185" t="s">
        <v>1</v>
      </c>
      <c r="F626" s="186" t="s">
        <v>1087</v>
      </c>
      <c r="H626" s="185" t="s">
        <v>1</v>
      </c>
      <c r="I626" s="187"/>
      <c r="L626" s="183"/>
      <c r="M626" s="188"/>
      <c r="N626" s="189"/>
      <c r="O626" s="189"/>
      <c r="P626" s="189"/>
      <c r="Q626" s="189"/>
      <c r="R626" s="189"/>
      <c r="S626" s="189"/>
      <c r="T626" s="190"/>
      <c r="AT626" s="185" t="s">
        <v>167</v>
      </c>
      <c r="AU626" s="185" t="s">
        <v>93</v>
      </c>
      <c r="AV626" s="13" t="s">
        <v>91</v>
      </c>
      <c r="AW626" s="13" t="s">
        <v>38</v>
      </c>
      <c r="AX626" s="13" t="s">
        <v>83</v>
      </c>
      <c r="AY626" s="185" t="s">
        <v>159</v>
      </c>
    </row>
    <row r="627" spans="1:65" s="14" customFormat="1">
      <c r="B627" s="191"/>
      <c r="D627" s="184" t="s">
        <v>167</v>
      </c>
      <c r="E627" s="192" t="s">
        <v>1</v>
      </c>
      <c r="F627" s="193" t="s">
        <v>1103</v>
      </c>
      <c r="H627" s="194">
        <v>43.96</v>
      </c>
      <c r="I627" s="195"/>
      <c r="L627" s="191"/>
      <c r="M627" s="196"/>
      <c r="N627" s="197"/>
      <c r="O627" s="197"/>
      <c r="P627" s="197"/>
      <c r="Q627" s="197"/>
      <c r="R627" s="197"/>
      <c r="S627" s="197"/>
      <c r="T627" s="198"/>
      <c r="AT627" s="192" t="s">
        <v>167</v>
      </c>
      <c r="AU627" s="192" t="s">
        <v>93</v>
      </c>
      <c r="AV627" s="14" t="s">
        <v>93</v>
      </c>
      <c r="AW627" s="14" t="s">
        <v>38</v>
      </c>
      <c r="AX627" s="14" t="s">
        <v>83</v>
      </c>
      <c r="AY627" s="192" t="s">
        <v>159</v>
      </c>
    </row>
    <row r="628" spans="1:65" s="15" customFormat="1">
      <c r="B628" s="199"/>
      <c r="D628" s="184" t="s">
        <v>167</v>
      </c>
      <c r="E628" s="200" t="s">
        <v>1</v>
      </c>
      <c r="F628" s="201" t="s">
        <v>172</v>
      </c>
      <c r="H628" s="202">
        <v>43.96</v>
      </c>
      <c r="I628" s="203"/>
      <c r="L628" s="199"/>
      <c r="M628" s="204"/>
      <c r="N628" s="205"/>
      <c r="O628" s="205"/>
      <c r="P628" s="205"/>
      <c r="Q628" s="205"/>
      <c r="R628" s="205"/>
      <c r="S628" s="205"/>
      <c r="T628" s="206"/>
      <c r="AT628" s="200" t="s">
        <v>167</v>
      </c>
      <c r="AU628" s="200" t="s">
        <v>93</v>
      </c>
      <c r="AV628" s="15" t="s">
        <v>165</v>
      </c>
      <c r="AW628" s="15" t="s">
        <v>38</v>
      </c>
      <c r="AX628" s="15" t="s">
        <v>91</v>
      </c>
      <c r="AY628" s="200" t="s">
        <v>159</v>
      </c>
    </row>
    <row r="629" spans="1:65" s="2" customFormat="1" ht="19.8" customHeight="1">
      <c r="A629" s="34"/>
      <c r="B629" s="168"/>
      <c r="C629" s="169" t="s">
        <v>1104</v>
      </c>
      <c r="D629" s="169" t="s">
        <v>161</v>
      </c>
      <c r="E629" s="170" t="s">
        <v>1105</v>
      </c>
      <c r="F629" s="171" t="s">
        <v>1106</v>
      </c>
      <c r="G629" s="172" t="s">
        <v>295</v>
      </c>
      <c r="H629" s="173">
        <v>12</v>
      </c>
      <c r="I629" s="174"/>
      <c r="J629" s="175">
        <f>ROUND(I629*H629,2)</f>
        <v>0</v>
      </c>
      <c r="K629" s="176"/>
      <c r="L629" s="35"/>
      <c r="M629" s="177" t="s">
        <v>1</v>
      </c>
      <c r="N629" s="178" t="s">
        <v>48</v>
      </c>
      <c r="O629" s="60"/>
      <c r="P629" s="179">
        <f>O629*H629</f>
        <v>0</v>
      </c>
      <c r="Q629" s="179">
        <v>0</v>
      </c>
      <c r="R629" s="179">
        <f>Q629*H629</f>
        <v>0</v>
      </c>
      <c r="S629" s="179">
        <v>0.01</v>
      </c>
      <c r="T629" s="180">
        <f>S629*H629</f>
        <v>0.12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81" t="s">
        <v>165</v>
      </c>
      <c r="AT629" s="181" t="s">
        <v>161</v>
      </c>
      <c r="AU629" s="181" t="s">
        <v>93</v>
      </c>
      <c r="AY629" s="18" t="s">
        <v>159</v>
      </c>
      <c r="BE629" s="182">
        <f>IF(N629="základní",J629,0)</f>
        <v>0</v>
      </c>
      <c r="BF629" s="182">
        <f>IF(N629="snížená",J629,0)</f>
        <v>0</v>
      </c>
      <c r="BG629" s="182">
        <f>IF(N629="zákl. přenesená",J629,0)</f>
        <v>0</v>
      </c>
      <c r="BH629" s="182">
        <f>IF(N629="sníž. přenesená",J629,0)</f>
        <v>0</v>
      </c>
      <c r="BI629" s="182">
        <f>IF(N629="nulová",J629,0)</f>
        <v>0</v>
      </c>
      <c r="BJ629" s="18" t="s">
        <v>91</v>
      </c>
      <c r="BK629" s="182">
        <f>ROUND(I629*H629,2)</f>
        <v>0</v>
      </c>
      <c r="BL629" s="18" t="s">
        <v>165</v>
      </c>
      <c r="BM629" s="181" t="s">
        <v>1107</v>
      </c>
    </row>
    <row r="630" spans="1:65" s="13" customFormat="1">
      <c r="B630" s="183"/>
      <c r="D630" s="184" t="s">
        <v>167</v>
      </c>
      <c r="E630" s="185" t="s">
        <v>1</v>
      </c>
      <c r="F630" s="186" t="s">
        <v>873</v>
      </c>
      <c r="H630" s="185" t="s">
        <v>1</v>
      </c>
      <c r="I630" s="187"/>
      <c r="L630" s="183"/>
      <c r="M630" s="188"/>
      <c r="N630" s="189"/>
      <c r="O630" s="189"/>
      <c r="P630" s="189"/>
      <c r="Q630" s="189"/>
      <c r="R630" s="189"/>
      <c r="S630" s="189"/>
      <c r="T630" s="190"/>
      <c r="AT630" s="185" t="s">
        <v>167</v>
      </c>
      <c r="AU630" s="185" t="s">
        <v>93</v>
      </c>
      <c r="AV630" s="13" t="s">
        <v>91</v>
      </c>
      <c r="AW630" s="13" t="s">
        <v>38</v>
      </c>
      <c r="AX630" s="13" t="s">
        <v>83</v>
      </c>
      <c r="AY630" s="185" t="s">
        <v>159</v>
      </c>
    </row>
    <row r="631" spans="1:65" s="14" customFormat="1">
      <c r="B631" s="191"/>
      <c r="D631" s="184" t="s">
        <v>167</v>
      </c>
      <c r="E631" s="192" t="s">
        <v>1</v>
      </c>
      <c r="F631" s="193" t="s">
        <v>222</v>
      </c>
      <c r="H631" s="194">
        <v>12</v>
      </c>
      <c r="I631" s="195"/>
      <c r="L631" s="191"/>
      <c r="M631" s="196"/>
      <c r="N631" s="197"/>
      <c r="O631" s="197"/>
      <c r="P631" s="197"/>
      <c r="Q631" s="197"/>
      <c r="R631" s="197"/>
      <c r="S631" s="197"/>
      <c r="T631" s="198"/>
      <c r="AT631" s="192" t="s">
        <v>167</v>
      </c>
      <c r="AU631" s="192" t="s">
        <v>93</v>
      </c>
      <c r="AV631" s="14" t="s">
        <v>93</v>
      </c>
      <c r="AW631" s="14" t="s">
        <v>38</v>
      </c>
      <c r="AX631" s="14" t="s">
        <v>83</v>
      </c>
      <c r="AY631" s="192" t="s">
        <v>159</v>
      </c>
    </row>
    <row r="632" spans="1:65" s="15" customFormat="1">
      <c r="B632" s="199"/>
      <c r="D632" s="184" t="s">
        <v>167</v>
      </c>
      <c r="E632" s="200" t="s">
        <v>1</v>
      </c>
      <c r="F632" s="201" t="s">
        <v>172</v>
      </c>
      <c r="H632" s="202">
        <v>12</v>
      </c>
      <c r="I632" s="203"/>
      <c r="L632" s="199"/>
      <c r="M632" s="204"/>
      <c r="N632" s="205"/>
      <c r="O632" s="205"/>
      <c r="P632" s="205"/>
      <c r="Q632" s="205"/>
      <c r="R632" s="205"/>
      <c r="S632" s="205"/>
      <c r="T632" s="206"/>
      <c r="AT632" s="200" t="s">
        <v>167</v>
      </c>
      <c r="AU632" s="200" t="s">
        <v>93</v>
      </c>
      <c r="AV632" s="15" t="s">
        <v>165</v>
      </c>
      <c r="AW632" s="15" t="s">
        <v>38</v>
      </c>
      <c r="AX632" s="15" t="s">
        <v>91</v>
      </c>
      <c r="AY632" s="200" t="s">
        <v>159</v>
      </c>
    </row>
    <row r="633" spans="1:65" s="2" customFormat="1" ht="14.4" customHeight="1">
      <c r="A633" s="34"/>
      <c r="B633" s="168"/>
      <c r="C633" s="169" t="s">
        <v>1108</v>
      </c>
      <c r="D633" s="169" t="s">
        <v>161</v>
      </c>
      <c r="E633" s="170" t="s">
        <v>1109</v>
      </c>
      <c r="F633" s="171" t="s">
        <v>1110</v>
      </c>
      <c r="G633" s="172" t="s">
        <v>295</v>
      </c>
      <c r="H633" s="173">
        <v>1</v>
      </c>
      <c r="I633" s="174"/>
      <c r="J633" s="175">
        <f>ROUND(I633*H633,2)</f>
        <v>0</v>
      </c>
      <c r="K633" s="176"/>
      <c r="L633" s="35"/>
      <c r="M633" s="177" t="s">
        <v>1</v>
      </c>
      <c r="N633" s="178" t="s">
        <v>48</v>
      </c>
      <c r="O633" s="60"/>
      <c r="P633" s="179">
        <f>O633*H633</f>
        <v>0</v>
      </c>
      <c r="Q633" s="179">
        <v>0</v>
      </c>
      <c r="R633" s="179">
        <f>Q633*H633</f>
        <v>0</v>
      </c>
      <c r="S633" s="179">
        <v>0</v>
      </c>
      <c r="T633" s="180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81" t="s">
        <v>165</v>
      </c>
      <c r="AT633" s="181" t="s">
        <v>161</v>
      </c>
      <c r="AU633" s="181" t="s">
        <v>93</v>
      </c>
      <c r="AY633" s="18" t="s">
        <v>159</v>
      </c>
      <c r="BE633" s="182">
        <f>IF(N633="základní",J633,0)</f>
        <v>0</v>
      </c>
      <c r="BF633" s="182">
        <f>IF(N633="snížená",J633,0)</f>
        <v>0</v>
      </c>
      <c r="BG633" s="182">
        <f>IF(N633="zákl. přenesená",J633,0)</f>
        <v>0</v>
      </c>
      <c r="BH633" s="182">
        <f>IF(N633="sníž. přenesená",J633,0)</f>
        <v>0</v>
      </c>
      <c r="BI633" s="182">
        <f>IF(N633="nulová",J633,0)</f>
        <v>0</v>
      </c>
      <c r="BJ633" s="18" t="s">
        <v>91</v>
      </c>
      <c r="BK633" s="182">
        <f>ROUND(I633*H633,2)</f>
        <v>0</v>
      </c>
      <c r="BL633" s="18" t="s">
        <v>165</v>
      </c>
      <c r="BM633" s="181" t="s">
        <v>1111</v>
      </c>
    </row>
    <row r="634" spans="1:65" s="13" customFormat="1">
      <c r="B634" s="183"/>
      <c r="D634" s="184" t="s">
        <v>167</v>
      </c>
      <c r="E634" s="185" t="s">
        <v>1</v>
      </c>
      <c r="F634" s="186" t="s">
        <v>873</v>
      </c>
      <c r="H634" s="185" t="s">
        <v>1</v>
      </c>
      <c r="I634" s="187"/>
      <c r="L634" s="183"/>
      <c r="M634" s="188"/>
      <c r="N634" s="189"/>
      <c r="O634" s="189"/>
      <c r="P634" s="189"/>
      <c r="Q634" s="189"/>
      <c r="R634" s="189"/>
      <c r="S634" s="189"/>
      <c r="T634" s="190"/>
      <c r="AT634" s="185" t="s">
        <v>167</v>
      </c>
      <c r="AU634" s="185" t="s">
        <v>93</v>
      </c>
      <c r="AV634" s="13" t="s">
        <v>91</v>
      </c>
      <c r="AW634" s="13" t="s">
        <v>38</v>
      </c>
      <c r="AX634" s="13" t="s">
        <v>83</v>
      </c>
      <c r="AY634" s="185" t="s">
        <v>159</v>
      </c>
    </row>
    <row r="635" spans="1:65" s="14" customFormat="1">
      <c r="B635" s="191"/>
      <c r="D635" s="184" t="s">
        <v>167</v>
      </c>
      <c r="E635" s="192" t="s">
        <v>1</v>
      </c>
      <c r="F635" s="193" t="s">
        <v>91</v>
      </c>
      <c r="H635" s="194">
        <v>1</v>
      </c>
      <c r="I635" s="195"/>
      <c r="L635" s="191"/>
      <c r="M635" s="196"/>
      <c r="N635" s="197"/>
      <c r="O635" s="197"/>
      <c r="P635" s="197"/>
      <c r="Q635" s="197"/>
      <c r="R635" s="197"/>
      <c r="S635" s="197"/>
      <c r="T635" s="198"/>
      <c r="AT635" s="192" t="s">
        <v>167</v>
      </c>
      <c r="AU635" s="192" t="s">
        <v>93</v>
      </c>
      <c r="AV635" s="14" t="s">
        <v>93</v>
      </c>
      <c r="AW635" s="14" t="s">
        <v>38</v>
      </c>
      <c r="AX635" s="14" t="s">
        <v>83</v>
      </c>
      <c r="AY635" s="192" t="s">
        <v>159</v>
      </c>
    </row>
    <row r="636" spans="1:65" s="15" customFormat="1">
      <c r="B636" s="199"/>
      <c r="D636" s="184" t="s">
        <v>167</v>
      </c>
      <c r="E636" s="200" t="s">
        <v>1</v>
      </c>
      <c r="F636" s="201" t="s">
        <v>172</v>
      </c>
      <c r="H636" s="202">
        <v>1</v>
      </c>
      <c r="I636" s="203"/>
      <c r="L636" s="199"/>
      <c r="M636" s="204"/>
      <c r="N636" s="205"/>
      <c r="O636" s="205"/>
      <c r="P636" s="205"/>
      <c r="Q636" s="205"/>
      <c r="R636" s="205"/>
      <c r="S636" s="205"/>
      <c r="T636" s="206"/>
      <c r="AT636" s="200" t="s">
        <v>167</v>
      </c>
      <c r="AU636" s="200" t="s">
        <v>93</v>
      </c>
      <c r="AV636" s="15" t="s">
        <v>165</v>
      </c>
      <c r="AW636" s="15" t="s">
        <v>38</v>
      </c>
      <c r="AX636" s="15" t="s">
        <v>91</v>
      </c>
      <c r="AY636" s="200" t="s">
        <v>159</v>
      </c>
    </row>
    <row r="637" spans="1:65" s="12" customFormat="1" ht="22.8" customHeight="1">
      <c r="B637" s="155"/>
      <c r="D637" s="156" t="s">
        <v>82</v>
      </c>
      <c r="E637" s="166" t="s">
        <v>303</v>
      </c>
      <c r="F637" s="166" t="s">
        <v>304</v>
      </c>
      <c r="I637" s="158"/>
      <c r="J637" s="167">
        <f>BK637</f>
        <v>0</v>
      </c>
      <c r="L637" s="155"/>
      <c r="M637" s="160"/>
      <c r="N637" s="161"/>
      <c r="O637" s="161"/>
      <c r="P637" s="162">
        <f>SUM(P638:P662)</f>
        <v>0</v>
      </c>
      <c r="Q637" s="161"/>
      <c r="R637" s="162">
        <f>SUM(R638:R662)</f>
        <v>0</v>
      </c>
      <c r="S637" s="161"/>
      <c r="T637" s="163">
        <f>SUM(T638:T662)</f>
        <v>0</v>
      </c>
      <c r="AR637" s="156" t="s">
        <v>91</v>
      </c>
      <c r="AT637" s="164" t="s">
        <v>82</v>
      </c>
      <c r="AU637" s="164" t="s">
        <v>91</v>
      </c>
      <c r="AY637" s="156" t="s">
        <v>159</v>
      </c>
      <c r="BK637" s="165">
        <f>SUM(BK638:BK662)</f>
        <v>0</v>
      </c>
    </row>
    <row r="638" spans="1:65" s="2" customFormat="1" ht="30" customHeight="1">
      <c r="A638" s="34"/>
      <c r="B638" s="168"/>
      <c r="C638" s="169" t="s">
        <v>1112</v>
      </c>
      <c r="D638" s="169" t="s">
        <v>161</v>
      </c>
      <c r="E638" s="170" t="s">
        <v>1113</v>
      </c>
      <c r="F638" s="171" t="s">
        <v>1114</v>
      </c>
      <c r="G638" s="172" t="s">
        <v>308</v>
      </c>
      <c r="H638" s="173">
        <v>670.298</v>
      </c>
      <c r="I638" s="174"/>
      <c r="J638" s="175">
        <f>ROUND(I638*H638,2)</f>
        <v>0</v>
      </c>
      <c r="K638" s="176"/>
      <c r="L638" s="35"/>
      <c r="M638" s="177" t="s">
        <v>1</v>
      </c>
      <c r="N638" s="178" t="s">
        <v>48</v>
      </c>
      <c r="O638" s="60"/>
      <c r="P638" s="179">
        <f>O638*H638</f>
        <v>0</v>
      </c>
      <c r="Q638" s="179">
        <v>0</v>
      </c>
      <c r="R638" s="179">
        <f>Q638*H638</f>
        <v>0</v>
      </c>
      <c r="S638" s="179">
        <v>0</v>
      </c>
      <c r="T638" s="180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81" t="s">
        <v>165</v>
      </c>
      <c r="AT638" s="181" t="s">
        <v>161</v>
      </c>
      <c r="AU638" s="181" t="s">
        <v>93</v>
      </c>
      <c r="AY638" s="18" t="s">
        <v>159</v>
      </c>
      <c r="BE638" s="182">
        <f>IF(N638="základní",J638,0)</f>
        <v>0</v>
      </c>
      <c r="BF638" s="182">
        <f>IF(N638="snížená",J638,0)</f>
        <v>0</v>
      </c>
      <c r="BG638" s="182">
        <f>IF(N638="zákl. přenesená",J638,0)</f>
        <v>0</v>
      </c>
      <c r="BH638" s="182">
        <f>IF(N638="sníž. přenesená",J638,0)</f>
        <v>0</v>
      </c>
      <c r="BI638" s="182">
        <f>IF(N638="nulová",J638,0)</f>
        <v>0</v>
      </c>
      <c r="BJ638" s="18" t="s">
        <v>91</v>
      </c>
      <c r="BK638" s="182">
        <f>ROUND(I638*H638,2)</f>
        <v>0</v>
      </c>
      <c r="BL638" s="18" t="s">
        <v>165</v>
      </c>
      <c r="BM638" s="181" t="s">
        <v>1115</v>
      </c>
    </row>
    <row r="639" spans="1:65" s="2" customFormat="1" ht="19.8" customHeight="1">
      <c r="A639" s="34"/>
      <c r="B639" s="168"/>
      <c r="C639" s="169" t="s">
        <v>1116</v>
      </c>
      <c r="D639" s="169" t="s">
        <v>161</v>
      </c>
      <c r="E639" s="170" t="s">
        <v>1117</v>
      </c>
      <c r="F639" s="171" t="s">
        <v>1118</v>
      </c>
      <c r="G639" s="172" t="s">
        <v>308</v>
      </c>
      <c r="H639" s="173">
        <v>670.298</v>
      </c>
      <c r="I639" s="174"/>
      <c r="J639" s="175">
        <f>ROUND(I639*H639,2)</f>
        <v>0</v>
      </c>
      <c r="K639" s="176"/>
      <c r="L639" s="35"/>
      <c r="M639" s="177" t="s">
        <v>1</v>
      </c>
      <c r="N639" s="178" t="s">
        <v>48</v>
      </c>
      <c r="O639" s="60"/>
      <c r="P639" s="179">
        <f>O639*H639</f>
        <v>0</v>
      </c>
      <c r="Q639" s="179">
        <v>0</v>
      </c>
      <c r="R639" s="179">
        <f>Q639*H639</f>
        <v>0</v>
      </c>
      <c r="S639" s="179">
        <v>0</v>
      </c>
      <c r="T639" s="180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81" t="s">
        <v>165</v>
      </c>
      <c r="AT639" s="181" t="s">
        <v>161</v>
      </c>
      <c r="AU639" s="181" t="s">
        <v>93</v>
      </c>
      <c r="AY639" s="18" t="s">
        <v>159</v>
      </c>
      <c r="BE639" s="182">
        <f>IF(N639="základní",J639,0)</f>
        <v>0</v>
      </c>
      <c r="BF639" s="182">
        <f>IF(N639="snížená",J639,0)</f>
        <v>0</v>
      </c>
      <c r="BG639" s="182">
        <f>IF(N639="zákl. přenesená",J639,0)</f>
        <v>0</v>
      </c>
      <c r="BH639" s="182">
        <f>IF(N639="sníž. přenesená",J639,0)</f>
        <v>0</v>
      </c>
      <c r="BI639" s="182">
        <f>IF(N639="nulová",J639,0)</f>
        <v>0</v>
      </c>
      <c r="BJ639" s="18" t="s">
        <v>91</v>
      </c>
      <c r="BK639" s="182">
        <f>ROUND(I639*H639,2)</f>
        <v>0</v>
      </c>
      <c r="BL639" s="18" t="s">
        <v>165</v>
      </c>
      <c r="BM639" s="181" t="s">
        <v>1119</v>
      </c>
    </row>
    <row r="640" spans="1:65" s="2" customFormat="1" ht="19.8" customHeight="1">
      <c r="A640" s="34"/>
      <c r="B640" s="168"/>
      <c r="C640" s="169" t="s">
        <v>1120</v>
      </c>
      <c r="D640" s="169" t="s">
        <v>161</v>
      </c>
      <c r="E640" s="170" t="s">
        <v>1121</v>
      </c>
      <c r="F640" s="171" t="s">
        <v>1122</v>
      </c>
      <c r="G640" s="172" t="s">
        <v>308</v>
      </c>
      <c r="H640" s="173">
        <v>9384.1720000000005</v>
      </c>
      <c r="I640" s="174"/>
      <c r="J640" s="175">
        <f>ROUND(I640*H640,2)</f>
        <v>0</v>
      </c>
      <c r="K640" s="176"/>
      <c r="L640" s="35"/>
      <c r="M640" s="177" t="s">
        <v>1</v>
      </c>
      <c r="N640" s="178" t="s">
        <v>48</v>
      </c>
      <c r="O640" s="60"/>
      <c r="P640" s="179">
        <f>O640*H640</f>
        <v>0</v>
      </c>
      <c r="Q640" s="179">
        <v>0</v>
      </c>
      <c r="R640" s="179">
        <f>Q640*H640</f>
        <v>0</v>
      </c>
      <c r="S640" s="179">
        <v>0</v>
      </c>
      <c r="T640" s="180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81" t="s">
        <v>165</v>
      </c>
      <c r="AT640" s="181" t="s">
        <v>161</v>
      </c>
      <c r="AU640" s="181" t="s">
        <v>93</v>
      </c>
      <c r="AY640" s="18" t="s">
        <v>159</v>
      </c>
      <c r="BE640" s="182">
        <f>IF(N640="základní",J640,0)</f>
        <v>0</v>
      </c>
      <c r="BF640" s="182">
        <f>IF(N640="snížená",J640,0)</f>
        <v>0</v>
      </c>
      <c r="BG640" s="182">
        <f>IF(N640="zákl. přenesená",J640,0)</f>
        <v>0</v>
      </c>
      <c r="BH640" s="182">
        <f>IF(N640="sníž. přenesená",J640,0)</f>
        <v>0</v>
      </c>
      <c r="BI640" s="182">
        <f>IF(N640="nulová",J640,0)</f>
        <v>0</v>
      </c>
      <c r="BJ640" s="18" t="s">
        <v>91</v>
      </c>
      <c r="BK640" s="182">
        <f>ROUND(I640*H640,2)</f>
        <v>0</v>
      </c>
      <c r="BL640" s="18" t="s">
        <v>165</v>
      </c>
      <c r="BM640" s="181" t="s">
        <v>1123</v>
      </c>
    </row>
    <row r="641" spans="1:65" s="14" customFormat="1">
      <c r="B641" s="191"/>
      <c r="D641" s="184" t="s">
        <v>167</v>
      </c>
      <c r="F641" s="193" t="s">
        <v>1124</v>
      </c>
      <c r="H641" s="194">
        <v>9384.1720000000005</v>
      </c>
      <c r="I641" s="195"/>
      <c r="L641" s="191"/>
      <c r="M641" s="196"/>
      <c r="N641" s="197"/>
      <c r="O641" s="197"/>
      <c r="P641" s="197"/>
      <c r="Q641" s="197"/>
      <c r="R641" s="197"/>
      <c r="S641" s="197"/>
      <c r="T641" s="198"/>
      <c r="AT641" s="192" t="s">
        <v>167</v>
      </c>
      <c r="AU641" s="192" t="s">
        <v>93</v>
      </c>
      <c r="AV641" s="14" t="s">
        <v>93</v>
      </c>
      <c r="AW641" s="14" t="s">
        <v>3</v>
      </c>
      <c r="AX641" s="14" t="s">
        <v>91</v>
      </c>
      <c r="AY641" s="192" t="s">
        <v>159</v>
      </c>
    </row>
    <row r="642" spans="1:65" s="2" customFormat="1" ht="19.8" customHeight="1">
      <c r="A642" s="34"/>
      <c r="B642" s="168"/>
      <c r="C642" s="169" t="s">
        <v>1125</v>
      </c>
      <c r="D642" s="169" t="s">
        <v>161</v>
      </c>
      <c r="E642" s="170" t="s">
        <v>1126</v>
      </c>
      <c r="F642" s="171" t="s">
        <v>1127</v>
      </c>
      <c r="G642" s="172" t="s">
        <v>308</v>
      </c>
      <c r="H642" s="173">
        <v>190.536</v>
      </c>
      <c r="I642" s="174"/>
      <c r="J642" s="175">
        <f>ROUND(I642*H642,2)</f>
        <v>0</v>
      </c>
      <c r="K642" s="176"/>
      <c r="L642" s="35"/>
      <c r="M642" s="177" t="s">
        <v>1</v>
      </c>
      <c r="N642" s="178" t="s">
        <v>48</v>
      </c>
      <c r="O642" s="60"/>
      <c r="P642" s="179">
        <f>O642*H642</f>
        <v>0</v>
      </c>
      <c r="Q642" s="179">
        <v>0</v>
      </c>
      <c r="R642" s="179">
        <f>Q642*H642</f>
        <v>0</v>
      </c>
      <c r="S642" s="179">
        <v>0</v>
      </c>
      <c r="T642" s="180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81" t="s">
        <v>165</v>
      </c>
      <c r="AT642" s="181" t="s">
        <v>161</v>
      </c>
      <c r="AU642" s="181" t="s">
        <v>93</v>
      </c>
      <c r="AY642" s="18" t="s">
        <v>159</v>
      </c>
      <c r="BE642" s="182">
        <f>IF(N642="základní",J642,0)</f>
        <v>0</v>
      </c>
      <c r="BF642" s="182">
        <f>IF(N642="snížená",J642,0)</f>
        <v>0</v>
      </c>
      <c r="BG642" s="182">
        <f>IF(N642="zákl. přenesená",J642,0)</f>
        <v>0</v>
      </c>
      <c r="BH642" s="182">
        <f>IF(N642="sníž. přenesená",J642,0)</f>
        <v>0</v>
      </c>
      <c r="BI642" s="182">
        <f>IF(N642="nulová",J642,0)</f>
        <v>0</v>
      </c>
      <c r="BJ642" s="18" t="s">
        <v>91</v>
      </c>
      <c r="BK642" s="182">
        <f>ROUND(I642*H642,2)</f>
        <v>0</v>
      </c>
      <c r="BL642" s="18" t="s">
        <v>165</v>
      </c>
      <c r="BM642" s="181" t="s">
        <v>1128</v>
      </c>
    </row>
    <row r="643" spans="1:65" s="14" customFormat="1">
      <c r="B643" s="191"/>
      <c r="D643" s="184" t="s">
        <v>167</v>
      </c>
      <c r="E643" s="192" t="s">
        <v>1</v>
      </c>
      <c r="F643" s="193" t="s">
        <v>1129</v>
      </c>
      <c r="H643" s="194">
        <v>190.536</v>
      </c>
      <c r="I643" s="195"/>
      <c r="L643" s="191"/>
      <c r="M643" s="196"/>
      <c r="N643" s="197"/>
      <c r="O643" s="197"/>
      <c r="P643" s="197"/>
      <c r="Q643" s="197"/>
      <c r="R643" s="197"/>
      <c r="S643" s="197"/>
      <c r="T643" s="198"/>
      <c r="AT643" s="192" t="s">
        <v>167</v>
      </c>
      <c r="AU643" s="192" t="s">
        <v>93</v>
      </c>
      <c r="AV643" s="14" t="s">
        <v>93</v>
      </c>
      <c r="AW643" s="14" t="s">
        <v>38</v>
      </c>
      <c r="AX643" s="14" t="s">
        <v>83</v>
      </c>
      <c r="AY643" s="192" t="s">
        <v>159</v>
      </c>
    </row>
    <row r="644" spans="1:65" s="15" customFormat="1">
      <c r="B644" s="199"/>
      <c r="D644" s="184" t="s">
        <v>167</v>
      </c>
      <c r="E644" s="200" t="s">
        <v>1</v>
      </c>
      <c r="F644" s="201" t="s">
        <v>172</v>
      </c>
      <c r="H644" s="202">
        <v>190.536</v>
      </c>
      <c r="I644" s="203"/>
      <c r="L644" s="199"/>
      <c r="M644" s="204"/>
      <c r="N644" s="205"/>
      <c r="O644" s="205"/>
      <c r="P644" s="205"/>
      <c r="Q644" s="205"/>
      <c r="R644" s="205"/>
      <c r="S644" s="205"/>
      <c r="T644" s="206"/>
      <c r="AT644" s="200" t="s">
        <v>167</v>
      </c>
      <c r="AU644" s="200" t="s">
        <v>93</v>
      </c>
      <c r="AV644" s="15" t="s">
        <v>165</v>
      </c>
      <c r="AW644" s="15" t="s">
        <v>38</v>
      </c>
      <c r="AX644" s="15" t="s">
        <v>91</v>
      </c>
      <c r="AY644" s="200" t="s">
        <v>159</v>
      </c>
    </row>
    <row r="645" spans="1:65" s="2" customFormat="1" ht="19.8" customHeight="1">
      <c r="A645" s="34"/>
      <c r="B645" s="168"/>
      <c r="C645" s="169" t="s">
        <v>1130</v>
      </c>
      <c r="D645" s="169" t="s">
        <v>161</v>
      </c>
      <c r="E645" s="170" t="s">
        <v>1131</v>
      </c>
      <c r="F645" s="171" t="s">
        <v>1132</v>
      </c>
      <c r="G645" s="172" t="s">
        <v>308</v>
      </c>
      <c r="H645" s="173">
        <v>4.7690000000000001</v>
      </c>
      <c r="I645" s="174"/>
      <c r="J645" s="175">
        <f>ROUND(I645*H645,2)</f>
        <v>0</v>
      </c>
      <c r="K645" s="176"/>
      <c r="L645" s="35"/>
      <c r="M645" s="177" t="s">
        <v>1</v>
      </c>
      <c r="N645" s="178" t="s">
        <v>48</v>
      </c>
      <c r="O645" s="60"/>
      <c r="P645" s="179">
        <f>O645*H645</f>
        <v>0</v>
      </c>
      <c r="Q645" s="179">
        <v>0</v>
      </c>
      <c r="R645" s="179">
        <f>Q645*H645</f>
        <v>0</v>
      </c>
      <c r="S645" s="179">
        <v>0</v>
      </c>
      <c r="T645" s="180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81" t="s">
        <v>165</v>
      </c>
      <c r="AT645" s="181" t="s">
        <v>161</v>
      </c>
      <c r="AU645" s="181" t="s">
        <v>93</v>
      </c>
      <c r="AY645" s="18" t="s">
        <v>159</v>
      </c>
      <c r="BE645" s="182">
        <f>IF(N645="základní",J645,0)</f>
        <v>0</v>
      </c>
      <c r="BF645" s="182">
        <f>IF(N645="snížená",J645,0)</f>
        <v>0</v>
      </c>
      <c r="BG645" s="182">
        <f>IF(N645="zákl. přenesená",J645,0)</f>
        <v>0</v>
      </c>
      <c r="BH645" s="182">
        <f>IF(N645="sníž. přenesená",J645,0)</f>
        <v>0</v>
      </c>
      <c r="BI645" s="182">
        <f>IF(N645="nulová",J645,0)</f>
        <v>0</v>
      </c>
      <c r="BJ645" s="18" t="s">
        <v>91</v>
      </c>
      <c r="BK645" s="182">
        <f>ROUND(I645*H645,2)</f>
        <v>0</v>
      </c>
      <c r="BL645" s="18" t="s">
        <v>165</v>
      </c>
      <c r="BM645" s="181" t="s">
        <v>1133</v>
      </c>
    </row>
    <row r="646" spans="1:65" s="14" customFormat="1">
      <c r="B646" s="191"/>
      <c r="D646" s="184" t="s">
        <v>167</v>
      </c>
      <c r="E646" s="192" t="s">
        <v>1</v>
      </c>
      <c r="F646" s="193" t="s">
        <v>1134</v>
      </c>
      <c r="H646" s="194">
        <v>4.7690000000000001</v>
      </c>
      <c r="I646" s="195"/>
      <c r="L646" s="191"/>
      <c r="M646" s="196"/>
      <c r="N646" s="197"/>
      <c r="O646" s="197"/>
      <c r="P646" s="197"/>
      <c r="Q646" s="197"/>
      <c r="R646" s="197"/>
      <c r="S646" s="197"/>
      <c r="T646" s="198"/>
      <c r="AT646" s="192" t="s">
        <v>167</v>
      </c>
      <c r="AU646" s="192" t="s">
        <v>93</v>
      </c>
      <c r="AV646" s="14" t="s">
        <v>93</v>
      </c>
      <c r="AW646" s="14" t="s">
        <v>38</v>
      </c>
      <c r="AX646" s="14" t="s">
        <v>83</v>
      </c>
      <c r="AY646" s="192" t="s">
        <v>159</v>
      </c>
    </row>
    <row r="647" spans="1:65" s="15" customFormat="1">
      <c r="B647" s="199"/>
      <c r="D647" s="184" t="s">
        <v>167</v>
      </c>
      <c r="E647" s="200" t="s">
        <v>1</v>
      </c>
      <c r="F647" s="201" t="s">
        <v>172</v>
      </c>
      <c r="H647" s="202">
        <v>4.7690000000000001</v>
      </c>
      <c r="I647" s="203"/>
      <c r="L647" s="199"/>
      <c r="M647" s="204"/>
      <c r="N647" s="205"/>
      <c r="O647" s="205"/>
      <c r="P647" s="205"/>
      <c r="Q647" s="205"/>
      <c r="R647" s="205"/>
      <c r="S647" s="205"/>
      <c r="T647" s="206"/>
      <c r="AT647" s="200" t="s">
        <v>167</v>
      </c>
      <c r="AU647" s="200" t="s">
        <v>93</v>
      </c>
      <c r="AV647" s="15" t="s">
        <v>165</v>
      </c>
      <c r="AW647" s="15" t="s">
        <v>38</v>
      </c>
      <c r="AX647" s="15" t="s">
        <v>91</v>
      </c>
      <c r="AY647" s="200" t="s">
        <v>159</v>
      </c>
    </row>
    <row r="648" spans="1:65" s="2" customFormat="1" ht="19.8" customHeight="1">
      <c r="A648" s="34"/>
      <c r="B648" s="168"/>
      <c r="C648" s="169" t="s">
        <v>1135</v>
      </c>
      <c r="D648" s="169" t="s">
        <v>161</v>
      </c>
      <c r="E648" s="170" t="s">
        <v>1136</v>
      </c>
      <c r="F648" s="171" t="s">
        <v>1137</v>
      </c>
      <c r="G648" s="172" t="s">
        <v>308</v>
      </c>
      <c r="H648" s="173">
        <v>9.0999999999999998E-2</v>
      </c>
      <c r="I648" s="174"/>
      <c r="J648" s="175">
        <f>ROUND(I648*H648,2)</f>
        <v>0</v>
      </c>
      <c r="K648" s="176"/>
      <c r="L648" s="35"/>
      <c r="M648" s="177" t="s">
        <v>1</v>
      </c>
      <c r="N648" s="178" t="s">
        <v>48</v>
      </c>
      <c r="O648" s="60"/>
      <c r="P648" s="179">
        <f>O648*H648</f>
        <v>0</v>
      </c>
      <c r="Q648" s="179">
        <v>0</v>
      </c>
      <c r="R648" s="179">
        <f>Q648*H648</f>
        <v>0</v>
      </c>
      <c r="S648" s="179">
        <v>0</v>
      </c>
      <c r="T648" s="180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81" t="s">
        <v>165</v>
      </c>
      <c r="AT648" s="181" t="s">
        <v>161</v>
      </c>
      <c r="AU648" s="181" t="s">
        <v>93</v>
      </c>
      <c r="AY648" s="18" t="s">
        <v>159</v>
      </c>
      <c r="BE648" s="182">
        <f>IF(N648="základní",J648,0)</f>
        <v>0</v>
      </c>
      <c r="BF648" s="182">
        <f>IF(N648="snížená",J648,0)</f>
        <v>0</v>
      </c>
      <c r="BG648" s="182">
        <f>IF(N648="zákl. přenesená",J648,0)</f>
        <v>0</v>
      </c>
      <c r="BH648" s="182">
        <f>IF(N648="sníž. přenesená",J648,0)</f>
        <v>0</v>
      </c>
      <c r="BI648" s="182">
        <f>IF(N648="nulová",J648,0)</f>
        <v>0</v>
      </c>
      <c r="BJ648" s="18" t="s">
        <v>91</v>
      </c>
      <c r="BK648" s="182">
        <f>ROUND(I648*H648,2)</f>
        <v>0</v>
      </c>
      <c r="BL648" s="18" t="s">
        <v>165</v>
      </c>
      <c r="BM648" s="181" t="s">
        <v>1138</v>
      </c>
    </row>
    <row r="649" spans="1:65" s="14" customFormat="1">
      <c r="B649" s="191"/>
      <c r="D649" s="184" t="s">
        <v>167</v>
      </c>
      <c r="E649" s="192" t="s">
        <v>1</v>
      </c>
      <c r="F649" s="193" t="s">
        <v>1139</v>
      </c>
      <c r="H649" s="194">
        <v>9.0999999999999998E-2</v>
      </c>
      <c r="I649" s="195"/>
      <c r="L649" s="191"/>
      <c r="M649" s="196"/>
      <c r="N649" s="197"/>
      <c r="O649" s="197"/>
      <c r="P649" s="197"/>
      <c r="Q649" s="197"/>
      <c r="R649" s="197"/>
      <c r="S649" s="197"/>
      <c r="T649" s="198"/>
      <c r="AT649" s="192" t="s">
        <v>167</v>
      </c>
      <c r="AU649" s="192" t="s">
        <v>93</v>
      </c>
      <c r="AV649" s="14" t="s">
        <v>93</v>
      </c>
      <c r="AW649" s="14" t="s">
        <v>38</v>
      </c>
      <c r="AX649" s="14" t="s">
        <v>83</v>
      </c>
      <c r="AY649" s="192" t="s">
        <v>159</v>
      </c>
    </row>
    <row r="650" spans="1:65" s="15" customFormat="1">
      <c r="B650" s="199"/>
      <c r="D650" s="184" t="s">
        <v>167</v>
      </c>
      <c r="E650" s="200" t="s">
        <v>1</v>
      </c>
      <c r="F650" s="201" t="s">
        <v>172</v>
      </c>
      <c r="H650" s="202">
        <v>9.0999999999999998E-2</v>
      </c>
      <c r="I650" s="203"/>
      <c r="L650" s="199"/>
      <c r="M650" s="204"/>
      <c r="N650" s="205"/>
      <c r="O650" s="205"/>
      <c r="P650" s="205"/>
      <c r="Q650" s="205"/>
      <c r="R650" s="205"/>
      <c r="S650" s="205"/>
      <c r="T650" s="206"/>
      <c r="AT650" s="200" t="s">
        <v>167</v>
      </c>
      <c r="AU650" s="200" t="s">
        <v>93</v>
      </c>
      <c r="AV650" s="15" t="s">
        <v>165</v>
      </c>
      <c r="AW650" s="15" t="s">
        <v>38</v>
      </c>
      <c r="AX650" s="15" t="s">
        <v>91</v>
      </c>
      <c r="AY650" s="200" t="s">
        <v>159</v>
      </c>
    </row>
    <row r="651" spans="1:65" s="2" customFormat="1" ht="19.8" customHeight="1">
      <c r="A651" s="34"/>
      <c r="B651" s="168"/>
      <c r="C651" s="169" t="s">
        <v>1140</v>
      </c>
      <c r="D651" s="169" t="s">
        <v>161</v>
      </c>
      <c r="E651" s="170" t="s">
        <v>1141</v>
      </c>
      <c r="F651" s="171" t="s">
        <v>1142</v>
      </c>
      <c r="G651" s="172" t="s">
        <v>308</v>
      </c>
      <c r="H651" s="173">
        <v>6.2350000000000003</v>
      </c>
      <c r="I651" s="174"/>
      <c r="J651" s="175">
        <f>ROUND(I651*H651,2)</f>
        <v>0</v>
      </c>
      <c r="K651" s="176"/>
      <c r="L651" s="35"/>
      <c r="M651" s="177" t="s">
        <v>1</v>
      </c>
      <c r="N651" s="178" t="s">
        <v>48</v>
      </c>
      <c r="O651" s="60"/>
      <c r="P651" s="179">
        <f>O651*H651</f>
        <v>0</v>
      </c>
      <c r="Q651" s="179">
        <v>0</v>
      </c>
      <c r="R651" s="179">
        <f>Q651*H651</f>
        <v>0</v>
      </c>
      <c r="S651" s="179">
        <v>0</v>
      </c>
      <c r="T651" s="180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81" t="s">
        <v>165</v>
      </c>
      <c r="AT651" s="181" t="s">
        <v>161</v>
      </c>
      <c r="AU651" s="181" t="s">
        <v>93</v>
      </c>
      <c r="AY651" s="18" t="s">
        <v>159</v>
      </c>
      <c r="BE651" s="182">
        <f>IF(N651="základní",J651,0)</f>
        <v>0</v>
      </c>
      <c r="BF651" s="182">
        <f>IF(N651="snížená",J651,0)</f>
        <v>0</v>
      </c>
      <c r="BG651" s="182">
        <f>IF(N651="zákl. přenesená",J651,0)</f>
        <v>0</v>
      </c>
      <c r="BH651" s="182">
        <f>IF(N651="sníž. přenesená",J651,0)</f>
        <v>0</v>
      </c>
      <c r="BI651" s="182">
        <f>IF(N651="nulová",J651,0)</f>
        <v>0</v>
      </c>
      <c r="BJ651" s="18" t="s">
        <v>91</v>
      </c>
      <c r="BK651" s="182">
        <f>ROUND(I651*H651,2)</f>
        <v>0</v>
      </c>
      <c r="BL651" s="18" t="s">
        <v>165</v>
      </c>
      <c r="BM651" s="181" t="s">
        <v>1143</v>
      </c>
    </row>
    <row r="652" spans="1:65" s="14" customFormat="1">
      <c r="B652" s="191"/>
      <c r="D652" s="184" t="s">
        <v>167</v>
      </c>
      <c r="E652" s="192" t="s">
        <v>1</v>
      </c>
      <c r="F652" s="193" t="s">
        <v>1144</v>
      </c>
      <c r="H652" s="194">
        <v>6.2350000000000003</v>
      </c>
      <c r="I652" s="195"/>
      <c r="L652" s="191"/>
      <c r="M652" s="196"/>
      <c r="N652" s="197"/>
      <c r="O652" s="197"/>
      <c r="P652" s="197"/>
      <c r="Q652" s="197"/>
      <c r="R652" s="197"/>
      <c r="S652" s="197"/>
      <c r="T652" s="198"/>
      <c r="AT652" s="192" t="s">
        <v>167</v>
      </c>
      <c r="AU652" s="192" t="s">
        <v>93</v>
      </c>
      <c r="AV652" s="14" t="s">
        <v>93</v>
      </c>
      <c r="AW652" s="14" t="s">
        <v>38</v>
      </c>
      <c r="AX652" s="14" t="s">
        <v>83</v>
      </c>
      <c r="AY652" s="192" t="s">
        <v>159</v>
      </c>
    </row>
    <row r="653" spans="1:65" s="15" customFormat="1">
      <c r="B653" s="199"/>
      <c r="D653" s="184" t="s">
        <v>167</v>
      </c>
      <c r="E653" s="200" t="s">
        <v>1</v>
      </c>
      <c r="F653" s="201" t="s">
        <v>172</v>
      </c>
      <c r="H653" s="202">
        <v>6.2350000000000003</v>
      </c>
      <c r="I653" s="203"/>
      <c r="L653" s="199"/>
      <c r="M653" s="204"/>
      <c r="N653" s="205"/>
      <c r="O653" s="205"/>
      <c r="P653" s="205"/>
      <c r="Q653" s="205"/>
      <c r="R653" s="205"/>
      <c r="S653" s="205"/>
      <c r="T653" s="206"/>
      <c r="AT653" s="200" t="s">
        <v>167</v>
      </c>
      <c r="AU653" s="200" t="s">
        <v>93</v>
      </c>
      <c r="AV653" s="15" t="s">
        <v>165</v>
      </c>
      <c r="AW653" s="15" t="s">
        <v>38</v>
      </c>
      <c r="AX653" s="15" t="s">
        <v>91</v>
      </c>
      <c r="AY653" s="200" t="s">
        <v>159</v>
      </c>
    </row>
    <row r="654" spans="1:65" s="2" customFormat="1" ht="19.8" customHeight="1">
      <c r="A654" s="34"/>
      <c r="B654" s="168"/>
      <c r="C654" s="169" t="s">
        <v>1145</v>
      </c>
      <c r="D654" s="169" t="s">
        <v>161</v>
      </c>
      <c r="E654" s="170" t="s">
        <v>324</v>
      </c>
      <c r="F654" s="171" t="s">
        <v>1146</v>
      </c>
      <c r="G654" s="172" t="s">
        <v>308</v>
      </c>
      <c r="H654" s="173">
        <v>277.709</v>
      </c>
      <c r="I654" s="174"/>
      <c r="J654" s="175">
        <f>ROUND(I654*H654,2)</f>
        <v>0</v>
      </c>
      <c r="K654" s="176"/>
      <c r="L654" s="35"/>
      <c r="M654" s="177" t="s">
        <v>1</v>
      </c>
      <c r="N654" s="178" t="s">
        <v>48</v>
      </c>
      <c r="O654" s="60"/>
      <c r="P654" s="179">
        <f>O654*H654</f>
        <v>0</v>
      </c>
      <c r="Q654" s="179">
        <v>0</v>
      </c>
      <c r="R654" s="179">
        <f>Q654*H654</f>
        <v>0</v>
      </c>
      <c r="S654" s="179">
        <v>0</v>
      </c>
      <c r="T654" s="180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81" t="s">
        <v>165</v>
      </c>
      <c r="AT654" s="181" t="s">
        <v>161</v>
      </c>
      <c r="AU654" s="181" t="s">
        <v>93</v>
      </c>
      <c r="AY654" s="18" t="s">
        <v>159</v>
      </c>
      <c r="BE654" s="182">
        <f>IF(N654="základní",J654,0)</f>
        <v>0</v>
      </c>
      <c r="BF654" s="182">
        <f>IF(N654="snížená",J654,0)</f>
        <v>0</v>
      </c>
      <c r="BG654" s="182">
        <f>IF(N654="zákl. přenesená",J654,0)</f>
        <v>0</v>
      </c>
      <c r="BH654" s="182">
        <f>IF(N654="sníž. přenesená",J654,0)</f>
        <v>0</v>
      </c>
      <c r="BI654" s="182">
        <f>IF(N654="nulová",J654,0)</f>
        <v>0</v>
      </c>
      <c r="BJ654" s="18" t="s">
        <v>91</v>
      </c>
      <c r="BK654" s="182">
        <f>ROUND(I654*H654,2)</f>
        <v>0</v>
      </c>
      <c r="BL654" s="18" t="s">
        <v>165</v>
      </c>
      <c r="BM654" s="181" t="s">
        <v>1147</v>
      </c>
    </row>
    <row r="655" spans="1:65" s="14" customFormat="1">
      <c r="B655" s="191"/>
      <c r="D655" s="184" t="s">
        <v>167</v>
      </c>
      <c r="E655" s="192" t="s">
        <v>1</v>
      </c>
      <c r="F655" s="193" t="s">
        <v>1148</v>
      </c>
      <c r="H655" s="194">
        <v>277.709</v>
      </c>
      <c r="I655" s="195"/>
      <c r="L655" s="191"/>
      <c r="M655" s="196"/>
      <c r="N655" s="197"/>
      <c r="O655" s="197"/>
      <c r="P655" s="197"/>
      <c r="Q655" s="197"/>
      <c r="R655" s="197"/>
      <c r="S655" s="197"/>
      <c r="T655" s="198"/>
      <c r="AT655" s="192" t="s">
        <v>167</v>
      </c>
      <c r="AU655" s="192" t="s">
        <v>93</v>
      </c>
      <c r="AV655" s="14" t="s">
        <v>93</v>
      </c>
      <c r="AW655" s="14" t="s">
        <v>38</v>
      </c>
      <c r="AX655" s="14" t="s">
        <v>83</v>
      </c>
      <c r="AY655" s="192" t="s">
        <v>159</v>
      </c>
    </row>
    <row r="656" spans="1:65" s="15" customFormat="1">
      <c r="B656" s="199"/>
      <c r="D656" s="184" t="s">
        <v>167</v>
      </c>
      <c r="E656" s="200" t="s">
        <v>1</v>
      </c>
      <c r="F656" s="201" t="s">
        <v>172</v>
      </c>
      <c r="H656" s="202">
        <v>277.709</v>
      </c>
      <c r="I656" s="203"/>
      <c r="L656" s="199"/>
      <c r="M656" s="204"/>
      <c r="N656" s="205"/>
      <c r="O656" s="205"/>
      <c r="P656" s="205"/>
      <c r="Q656" s="205"/>
      <c r="R656" s="205"/>
      <c r="S656" s="205"/>
      <c r="T656" s="206"/>
      <c r="AT656" s="200" t="s">
        <v>167</v>
      </c>
      <c r="AU656" s="200" t="s">
        <v>93</v>
      </c>
      <c r="AV656" s="15" t="s">
        <v>165</v>
      </c>
      <c r="AW656" s="15" t="s">
        <v>38</v>
      </c>
      <c r="AX656" s="15" t="s">
        <v>91</v>
      </c>
      <c r="AY656" s="200" t="s">
        <v>159</v>
      </c>
    </row>
    <row r="657" spans="1:65" s="2" customFormat="1" ht="19.8" customHeight="1">
      <c r="A657" s="34"/>
      <c r="B657" s="168"/>
      <c r="C657" s="169" t="s">
        <v>1149</v>
      </c>
      <c r="D657" s="169" t="s">
        <v>161</v>
      </c>
      <c r="E657" s="170" t="s">
        <v>1150</v>
      </c>
      <c r="F657" s="171" t="s">
        <v>1151</v>
      </c>
      <c r="G657" s="172" t="s">
        <v>308</v>
      </c>
      <c r="H657" s="173">
        <v>181.39500000000001</v>
      </c>
      <c r="I657" s="174"/>
      <c r="J657" s="175">
        <f>ROUND(I657*H657,2)</f>
        <v>0</v>
      </c>
      <c r="K657" s="176"/>
      <c r="L657" s="35"/>
      <c r="M657" s="177" t="s">
        <v>1</v>
      </c>
      <c r="N657" s="178" t="s">
        <v>48</v>
      </c>
      <c r="O657" s="60"/>
      <c r="P657" s="179">
        <f>O657*H657</f>
        <v>0</v>
      </c>
      <c r="Q657" s="179">
        <v>0</v>
      </c>
      <c r="R657" s="179">
        <f>Q657*H657</f>
        <v>0</v>
      </c>
      <c r="S657" s="179">
        <v>0</v>
      </c>
      <c r="T657" s="180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81" t="s">
        <v>165</v>
      </c>
      <c r="AT657" s="181" t="s">
        <v>161</v>
      </c>
      <c r="AU657" s="181" t="s">
        <v>93</v>
      </c>
      <c r="AY657" s="18" t="s">
        <v>159</v>
      </c>
      <c r="BE657" s="182">
        <f>IF(N657="základní",J657,0)</f>
        <v>0</v>
      </c>
      <c r="BF657" s="182">
        <f>IF(N657="snížená",J657,0)</f>
        <v>0</v>
      </c>
      <c r="BG657" s="182">
        <f>IF(N657="zákl. přenesená",J657,0)</f>
        <v>0</v>
      </c>
      <c r="BH657" s="182">
        <f>IF(N657="sníž. přenesená",J657,0)</f>
        <v>0</v>
      </c>
      <c r="BI657" s="182">
        <f>IF(N657="nulová",J657,0)</f>
        <v>0</v>
      </c>
      <c r="BJ657" s="18" t="s">
        <v>91</v>
      </c>
      <c r="BK657" s="182">
        <f>ROUND(I657*H657,2)</f>
        <v>0</v>
      </c>
      <c r="BL657" s="18" t="s">
        <v>165</v>
      </c>
      <c r="BM657" s="181" t="s">
        <v>1152</v>
      </c>
    </row>
    <row r="658" spans="1:65" s="14" customFormat="1">
      <c r="B658" s="191"/>
      <c r="D658" s="184" t="s">
        <v>167</v>
      </c>
      <c r="E658" s="192" t="s">
        <v>1</v>
      </c>
      <c r="F658" s="193" t="s">
        <v>1153</v>
      </c>
      <c r="H658" s="194">
        <v>181.39500000000001</v>
      </c>
      <c r="I658" s="195"/>
      <c r="L658" s="191"/>
      <c r="M658" s="196"/>
      <c r="N658" s="197"/>
      <c r="O658" s="197"/>
      <c r="P658" s="197"/>
      <c r="Q658" s="197"/>
      <c r="R658" s="197"/>
      <c r="S658" s="197"/>
      <c r="T658" s="198"/>
      <c r="AT658" s="192" t="s">
        <v>167</v>
      </c>
      <c r="AU658" s="192" t="s">
        <v>93</v>
      </c>
      <c r="AV658" s="14" t="s">
        <v>93</v>
      </c>
      <c r="AW658" s="14" t="s">
        <v>38</v>
      </c>
      <c r="AX658" s="14" t="s">
        <v>83</v>
      </c>
      <c r="AY658" s="192" t="s">
        <v>159</v>
      </c>
    </row>
    <row r="659" spans="1:65" s="15" customFormat="1">
      <c r="B659" s="199"/>
      <c r="D659" s="184" t="s">
        <v>167</v>
      </c>
      <c r="E659" s="200" t="s">
        <v>1</v>
      </c>
      <c r="F659" s="201" t="s">
        <v>172</v>
      </c>
      <c r="H659" s="202">
        <v>181.39500000000001</v>
      </c>
      <c r="I659" s="203"/>
      <c r="L659" s="199"/>
      <c r="M659" s="204"/>
      <c r="N659" s="205"/>
      <c r="O659" s="205"/>
      <c r="P659" s="205"/>
      <c r="Q659" s="205"/>
      <c r="R659" s="205"/>
      <c r="S659" s="205"/>
      <c r="T659" s="206"/>
      <c r="AT659" s="200" t="s">
        <v>167</v>
      </c>
      <c r="AU659" s="200" t="s">
        <v>93</v>
      </c>
      <c r="AV659" s="15" t="s">
        <v>165</v>
      </c>
      <c r="AW659" s="15" t="s">
        <v>38</v>
      </c>
      <c r="AX659" s="15" t="s">
        <v>91</v>
      </c>
      <c r="AY659" s="200" t="s">
        <v>159</v>
      </c>
    </row>
    <row r="660" spans="1:65" s="2" customFormat="1" ht="14.4" customHeight="1">
      <c r="A660" s="34"/>
      <c r="B660" s="168"/>
      <c r="C660" s="169" t="s">
        <v>1154</v>
      </c>
      <c r="D660" s="169" t="s">
        <v>161</v>
      </c>
      <c r="E660" s="170" t="s">
        <v>1155</v>
      </c>
      <c r="F660" s="171" t="s">
        <v>1156</v>
      </c>
      <c r="G660" s="172" t="s">
        <v>308</v>
      </c>
      <c r="H660" s="173">
        <v>9.5630000000000006</v>
      </c>
      <c r="I660" s="174"/>
      <c r="J660" s="175">
        <f>ROUND(I660*H660,2)</f>
        <v>0</v>
      </c>
      <c r="K660" s="176"/>
      <c r="L660" s="35"/>
      <c r="M660" s="177" t="s">
        <v>1</v>
      </c>
      <c r="N660" s="178" t="s">
        <v>48</v>
      </c>
      <c r="O660" s="60"/>
      <c r="P660" s="179">
        <f>O660*H660</f>
        <v>0</v>
      </c>
      <c r="Q660" s="179">
        <v>0</v>
      </c>
      <c r="R660" s="179">
        <f>Q660*H660</f>
        <v>0</v>
      </c>
      <c r="S660" s="179">
        <v>0</v>
      </c>
      <c r="T660" s="180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1" t="s">
        <v>165</v>
      </c>
      <c r="AT660" s="181" t="s">
        <v>161</v>
      </c>
      <c r="AU660" s="181" t="s">
        <v>93</v>
      </c>
      <c r="AY660" s="18" t="s">
        <v>159</v>
      </c>
      <c r="BE660" s="182">
        <f>IF(N660="základní",J660,0)</f>
        <v>0</v>
      </c>
      <c r="BF660" s="182">
        <f>IF(N660="snížená",J660,0)</f>
        <v>0</v>
      </c>
      <c r="BG660" s="182">
        <f>IF(N660="zákl. přenesená",J660,0)</f>
        <v>0</v>
      </c>
      <c r="BH660" s="182">
        <f>IF(N660="sníž. přenesená",J660,0)</f>
        <v>0</v>
      </c>
      <c r="BI660" s="182">
        <f>IF(N660="nulová",J660,0)</f>
        <v>0</v>
      </c>
      <c r="BJ660" s="18" t="s">
        <v>91</v>
      </c>
      <c r="BK660" s="182">
        <f>ROUND(I660*H660,2)</f>
        <v>0</v>
      </c>
      <c r="BL660" s="18" t="s">
        <v>165</v>
      </c>
      <c r="BM660" s="181" t="s">
        <v>1157</v>
      </c>
    </row>
    <row r="661" spans="1:65" s="14" customFormat="1">
      <c r="B661" s="191"/>
      <c r="D661" s="184" t="s">
        <v>167</v>
      </c>
      <c r="E661" s="192" t="s">
        <v>1</v>
      </c>
      <c r="F661" s="193" t="s">
        <v>1158</v>
      </c>
      <c r="H661" s="194">
        <v>9.5630000000000006</v>
      </c>
      <c r="I661" s="195"/>
      <c r="L661" s="191"/>
      <c r="M661" s="196"/>
      <c r="N661" s="197"/>
      <c r="O661" s="197"/>
      <c r="P661" s="197"/>
      <c r="Q661" s="197"/>
      <c r="R661" s="197"/>
      <c r="S661" s="197"/>
      <c r="T661" s="198"/>
      <c r="AT661" s="192" t="s">
        <v>167</v>
      </c>
      <c r="AU661" s="192" t="s">
        <v>93</v>
      </c>
      <c r="AV661" s="14" t="s">
        <v>93</v>
      </c>
      <c r="AW661" s="14" t="s">
        <v>38</v>
      </c>
      <c r="AX661" s="14" t="s">
        <v>83</v>
      </c>
      <c r="AY661" s="192" t="s">
        <v>159</v>
      </c>
    </row>
    <row r="662" spans="1:65" s="15" customFormat="1">
      <c r="B662" s="199"/>
      <c r="D662" s="184" t="s">
        <v>167</v>
      </c>
      <c r="E662" s="200" t="s">
        <v>1</v>
      </c>
      <c r="F662" s="201" t="s">
        <v>172</v>
      </c>
      <c r="H662" s="202">
        <v>9.5630000000000006</v>
      </c>
      <c r="I662" s="203"/>
      <c r="L662" s="199"/>
      <c r="M662" s="204"/>
      <c r="N662" s="205"/>
      <c r="O662" s="205"/>
      <c r="P662" s="205"/>
      <c r="Q662" s="205"/>
      <c r="R662" s="205"/>
      <c r="S662" s="205"/>
      <c r="T662" s="206"/>
      <c r="AT662" s="200" t="s">
        <v>167</v>
      </c>
      <c r="AU662" s="200" t="s">
        <v>93</v>
      </c>
      <c r="AV662" s="15" t="s">
        <v>165</v>
      </c>
      <c r="AW662" s="15" t="s">
        <v>38</v>
      </c>
      <c r="AX662" s="15" t="s">
        <v>91</v>
      </c>
      <c r="AY662" s="200" t="s">
        <v>159</v>
      </c>
    </row>
    <row r="663" spans="1:65" s="12" customFormat="1" ht="22.8" customHeight="1">
      <c r="B663" s="155"/>
      <c r="D663" s="156" t="s">
        <v>82</v>
      </c>
      <c r="E663" s="166" t="s">
        <v>327</v>
      </c>
      <c r="F663" s="166" t="s">
        <v>328</v>
      </c>
      <c r="I663" s="158"/>
      <c r="J663" s="167">
        <f>BK663</f>
        <v>0</v>
      </c>
      <c r="L663" s="155"/>
      <c r="M663" s="160"/>
      <c r="N663" s="161"/>
      <c r="O663" s="161"/>
      <c r="P663" s="162">
        <f>P664</f>
        <v>0</v>
      </c>
      <c r="Q663" s="161"/>
      <c r="R663" s="162">
        <f>R664</f>
        <v>0</v>
      </c>
      <c r="S663" s="161"/>
      <c r="T663" s="163">
        <f>T664</f>
        <v>0</v>
      </c>
      <c r="AR663" s="156" t="s">
        <v>91</v>
      </c>
      <c r="AT663" s="164" t="s">
        <v>82</v>
      </c>
      <c r="AU663" s="164" t="s">
        <v>91</v>
      </c>
      <c r="AY663" s="156" t="s">
        <v>159</v>
      </c>
      <c r="BK663" s="165">
        <f>BK664</f>
        <v>0</v>
      </c>
    </row>
    <row r="664" spans="1:65" s="2" customFormat="1" ht="19.8" customHeight="1">
      <c r="A664" s="34"/>
      <c r="B664" s="168"/>
      <c r="C664" s="169" t="s">
        <v>1159</v>
      </c>
      <c r="D664" s="169" t="s">
        <v>161</v>
      </c>
      <c r="E664" s="170" t="s">
        <v>1160</v>
      </c>
      <c r="F664" s="171" t="s">
        <v>1161</v>
      </c>
      <c r="G664" s="172" t="s">
        <v>308</v>
      </c>
      <c r="H664" s="173">
        <v>189.328</v>
      </c>
      <c r="I664" s="174"/>
      <c r="J664" s="175">
        <f>ROUND(I664*H664,2)</f>
        <v>0</v>
      </c>
      <c r="K664" s="176"/>
      <c r="L664" s="35"/>
      <c r="M664" s="177" t="s">
        <v>1</v>
      </c>
      <c r="N664" s="178" t="s">
        <v>48</v>
      </c>
      <c r="O664" s="60"/>
      <c r="P664" s="179">
        <f>O664*H664</f>
        <v>0</v>
      </c>
      <c r="Q664" s="179">
        <v>0</v>
      </c>
      <c r="R664" s="179">
        <f>Q664*H664</f>
        <v>0</v>
      </c>
      <c r="S664" s="179">
        <v>0</v>
      </c>
      <c r="T664" s="180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81" t="s">
        <v>165</v>
      </c>
      <c r="AT664" s="181" t="s">
        <v>161</v>
      </c>
      <c r="AU664" s="181" t="s">
        <v>93</v>
      </c>
      <c r="AY664" s="18" t="s">
        <v>159</v>
      </c>
      <c r="BE664" s="182">
        <f>IF(N664="základní",J664,0)</f>
        <v>0</v>
      </c>
      <c r="BF664" s="182">
        <f>IF(N664="snížená",J664,0)</f>
        <v>0</v>
      </c>
      <c r="BG664" s="182">
        <f>IF(N664="zákl. přenesená",J664,0)</f>
        <v>0</v>
      </c>
      <c r="BH664" s="182">
        <f>IF(N664="sníž. přenesená",J664,0)</f>
        <v>0</v>
      </c>
      <c r="BI664" s="182">
        <f>IF(N664="nulová",J664,0)</f>
        <v>0</v>
      </c>
      <c r="BJ664" s="18" t="s">
        <v>91</v>
      </c>
      <c r="BK664" s="182">
        <f>ROUND(I664*H664,2)</f>
        <v>0</v>
      </c>
      <c r="BL664" s="18" t="s">
        <v>165</v>
      </c>
      <c r="BM664" s="181" t="s">
        <v>1162</v>
      </c>
    </row>
    <row r="665" spans="1:65" s="12" customFormat="1" ht="25.95" customHeight="1">
      <c r="B665" s="155"/>
      <c r="D665" s="156" t="s">
        <v>82</v>
      </c>
      <c r="E665" s="157" t="s">
        <v>558</v>
      </c>
      <c r="F665" s="157" t="s">
        <v>559</v>
      </c>
      <c r="I665" s="158"/>
      <c r="J665" s="159">
        <f>BK665</f>
        <v>0</v>
      </c>
      <c r="L665" s="155"/>
      <c r="M665" s="160"/>
      <c r="N665" s="161"/>
      <c r="O665" s="161"/>
      <c r="P665" s="162">
        <f>P666+P716+P762+P786+P801+P810+P846+P986+P997+P1027+P1075</f>
        <v>0</v>
      </c>
      <c r="Q665" s="161"/>
      <c r="R665" s="162">
        <f>R666+R716+R762+R786+R801+R810+R846+R986+R997+R1027+R1075</f>
        <v>50.639157960000006</v>
      </c>
      <c r="S665" s="161"/>
      <c r="T665" s="163">
        <f>T666+T716+T762+T786+T801+T810+T846+T986+T997+T1027+T1075</f>
        <v>7.9488290000000008</v>
      </c>
      <c r="AR665" s="156" t="s">
        <v>93</v>
      </c>
      <c r="AT665" s="164" t="s">
        <v>82</v>
      </c>
      <c r="AU665" s="164" t="s">
        <v>83</v>
      </c>
      <c r="AY665" s="156" t="s">
        <v>159</v>
      </c>
      <c r="BK665" s="165">
        <f>BK666+BK716+BK762+BK786+BK801+BK810+BK846+BK986+BK997+BK1027+BK1075</f>
        <v>0</v>
      </c>
    </row>
    <row r="666" spans="1:65" s="12" customFormat="1" ht="22.8" customHeight="1">
      <c r="B666" s="155"/>
      <c r="D666" s="156" t="s">
        <v>82</v>
      </c>
      <c r="E666" s="166" t="s">
        <v>560</v>
      </c>
      <c r="F666" s="166" t="s">
        <v>561</v>
      </c>
      <c r="I666" s="158"/>
      <c r="J666" s="167">
        <f>BK666</f>
        <v>0</v>
      </c>
      <c r="L666" s="155"/>
      <c r="M666" s="160"/>
      <c r="N666" s="161"/>
      <c r="O666" s="161"/>
      <c r="P666" s="162">
        <f>SUM(P667:P715)</f>
        <v>0</v>
      </c>
      <c r="Q666" s="161"/>
      <c r="R666" s="162">
        <f>SUM(R667:R715)</f>
        <v>1.5914726299999999</v>
      </c>
      <c r="S666" s="161"/>
      <c r="T666" s="163">
        <f>SUM(T667:T715)</f>
        <v>3.59131</v>
      </c>
      <c r="AR666" s="156" t="s">
        <v>93</v>
      </c>
      <c r="AT666" s="164" t="s">
        <v>82</v>
      </c>
      <c r="AU666" s="164" t="s">
        <v>91</v>
      </c>
      <c r="AY666" s="156" t="s">
        <v>159</v>
      </c>
      <c r="BK666" s="165">
        <f>SUM(BK667:BK715)</f>
        <v>0</v>
      </c>
    </row>
    <row r="667" spans="1:65" s="2" customFormat="1" ht="19.8" customHeight="1">
      <c r="A667" s="34"/>
      <c r="B667" s="168"/>
      <c r="C667" s="169" t="s">
        <v>1163</v>
      </c>
      <c r="D667" s="169" t="s">
        <v>161</v>
      </c>
      <c r="E667" s="170" t="s">
        <v>1164</v>
      </c>
      <c r="F667" s="171" t="s">
        <v>1165</v>
      </c>
      <c r="G667" s="172" t="s">
        <v>164</v>
      </c>
      <c r="H667" s="173">
        <v>840.84400000000005</v>
      </c>
      <c r="I667" s="174"/>
      <c r="J667" s="175">
        <f>ROUND(I667*H667,2)</f>
        <v>0</v>
      </c>
      <c r="K667" s="176"/>
      <c r="L667" s="35"/>
      <c r="M667" s="177" t="s">
        <v>1</v>
      </c>
      <c r="N667" s="178" t="s">
        <v>48</v>
      </c>
      <c r="O667" s="60"/>
      <c r="P667" s="179">
        <f>O667*H667</f>
        <v>0</v>
      </c>
      <c r="Q667" s="179">
        <v>0</v>
      </c>
      <c r="R667" s="179">
        <f>Q667*H667</f>
        <v>0</v>
      </c>
      <c r="S667" s="179">
        <v>4.0000000000000001E-3</v>
      </c>
      <c r="T667" s="180">
        <f>S667*H667</f>
        <v>3.3633760000000001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81" t="s">
        <v>247</v>
      </c>
      <c r="AT667" s="181" t="s">
        <v>161</v>
      </c>
      <c r="AU667" s="181" t="s">
        <v>93</v>
      </c>
      <c r="AY667" s="18" t="s">
        <v>159</v>
      </c>
      <c r="BE667" s="182">
        <f>IF(N667="základní",J667,0)</f>
        <v>0</v>
      </c>
      <c r="BF667" s="182">
        <f>IF(N667="snížená",J667,0)</f>
        <v>0</v>
      </c>
      <c r="BG667" s="182">
        <f>IF(N667="zákl. přenesená",J667,0)</f>
        <v>0</v>
      </c>
      <c r="BH667" s="182">
        <f>IF(N667="sníž. přenesená",J667,0)</f>
        <v>0</v>
      </c>
      <c r="BI667" s="182">
        <f>IF(N667="nulová",J667,0)</f>
        <v>0</v>
      </c>
      <c r="BJ667" s="18" t="s">
        <v>91</v>
      </c>
      <c r="BK667" s="182">
        <f>ROUND(I667*H667,2)</f>
        <v>0</v>
      </c>
      <c r="BL667" s="18" t="s">
        <v>247</v>
      </c>
      <c r="BM667" s="181" t="s">
        <v>1166</v>
      </c>
    </row>
    <row r="668" spans="1:65" s="13" customFormat="1">
      <c r="B668" s="183"/>
      <c r="D668" s="184" t="s">
        <v>167</v>
      </c>
      <c r="E668" s="185" t="s">
        <v>1</v>
      </c>
      <c r="F668" s="186" t="s">
        <v>873</v>
      </c>
      <c r="H668" s="185" t="s">
        <v>1</v>
      </c>
      <c r="I668" s="187"/>
      <c r="L668" s="183"/>
      <c r="M668" s="188"/>
      <c r="N668" s="189"/>
      <c r="O668" s="189"/>
      <c r="P668" s="189"/>
      <c r="Q668" s="189"/>
      <c r="R668" s="189"/>
      <c r="S668" s="189"/>
      <c r="T668" s="190"/>
      <c r="AT668" s="185" t="s">
        <v>167</v>
      </c>
      <c r="AU668" s="185" t="s">
        <v>93</v>
      </c>
      <c r="AV668" s="13" t="s">
        <v>91</v>
      </c>
      <c r="AW668" s="13" t="s">
        <v>38</v>
      </c>
      <c r="AX668" s="13" t="s">
        <v>83</v>
      </c>
      <c r="AY668" s="185" t="s">
        <v>159</v>
      </c>
    </row>
    <row r="669" spans="1:65" s="14" customFormat="1" ht="30.6">
      <c r="B669" s="191"/>
      <c r="D669" s="184" t="s">
        <v>167</v>
      </c>
      <c r="E669" s="192" t="s">
        <v>1</v>
      </c>
      <c r="F669" s="193" t="s">
        <v>1167</v>
      </c>
      <c r="H669" s="194">
        <v>840.84400000000005</v>
      </c>
      <c r="I669" s="195"/>
      <c r="L669" s="191"/>
      <c r="M669" s="196"/>
      <c r="N669" s="197"/>
      <c r="O669" s="197"/>
      <c r="P669" s="197"/>
      <c r="Q669" s="197"/>
      <c r="R669" s="197"/>
      <c r="S669" s="197"/>
      <c r="T669" s="198"/>
      <c r="AT669" s="192" t="s">
        <v>167</v>
      </c>
      <c r="AU669" s="192" t="s">
        <v>93</v>
      </c>
      <c r="AV669" s="14" t="s">
        <v>93</v>
      </c>
      <c r="AW669" s="14" t="s">
        <v>38</v>
      </c>
      <c r="AX669" s="14" t="s">
        <v>83</v>
      </c>
      <c r="AY669" s="192" t="s">
        <v>159</v>
      </c>
    </row>
    <row r="670" spans="1:65" s="15" customFormat="1">
      <c r="B670" s="199"/>
      <c r="D670" s="184" t="s">
        <v>167</v>
      </c>
      <c r="E670" s="200" t="s">
        <v>1</v>
      </c>
      <c r="F670" s="201" t="s">
        <v>172</v>
      </c>
      <c r="H670" s="202">
        <v>840.84400000000005</v>
      </c>
      <c r="I670" s="203"/>
      <c r="L670" s="199"/>
      <c r="M670" s="204"/>
      <c r="N670" s="205"/>
      <c r="O670" s="205"/>
      <c r="P670" s="205"/>
      <c r="Q670" s="205"/>
      <c r="R670" s="205"/>
      <c r="S670" s="205"/>
      <c r="T670" s="206"/>
      <c r="AT670" s="200" t="s">
        <v>167</v>
      </c>
      <c r="AU670" s="200" t="s">
        <v>93</v>
      </c>
      <c r="AV670" s="15" t="s">
        <v>165</v>
      </c>
      <c r="AW670" s="15" t="s">
        <v>38</v>
      </c>
      <c r="AX670" s="15" t="s">
        <v>91</v>
      </c>
      <c r="AY670" s="200" t="s">
        <v>159</v>
      </c>
    </row>
    <row r="671" spans="1:65" s="2" customFormat="1" ht="14.4" customHeight="1">
      <c r="A671" s="34"/>
      <c r="B671" s="168"/>
      <c r="C671" s="169" t="s">
        <v>1168</v>
      </c>
      <c r="D671" s="169" t="s">
        <v>161</v>
      </c>
      <c r="E671" s="170" t="s">
        <v>1169</v>
      </c>
      <c r="F671" s="171" t="s">
        <v>1170</v>
      </c>
      <c r="G671" s="172" t="s">
        <v>164</v>
      </c>
      <c r="H671" s="173">
        <v>50.652000000000001</v>
      </c>
      <c r="I671" s="174"/>
      <c r="J671" s="175">
        <f>ROUND(I671*H671,2)</f>
        <v>0</v>
      </c>
      <c r="K671" s="176"/>
      <c r="L671" s="35"/>
      <c r="M671" s="177" t="s">
        <v>1</v>
      </c>
      <c r="N671" s="178" t="s">
        <v>48</v>
      </c>
      <c r="O671" s="60"/>
      <c r="P671" s="179">
        <f>O671*H671</f>
        <v>0</v>
      </c>
      <c r="Q671" s="179">
        <v>0</v>
      </c>
      <c r="R671" s="179">
        <f>Q671*H671</f>
        <v>0</v>
      </c>
      <c r="S671" s="179">
        <v>4.4999999999999997E-3</v>
      </c>
      <c r="T671" s="180">
        <f>S671*H671</f>
        <v>0.227934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81" t="s">
        <v>247</v>
      </c>
      <c r="AT671" s="181" t="s">
        <v>161</v>
      </c>
      <c r="AU671" s="181" t="s">
        <v>93</v>
      </c>
      <c r="AY671" s="18" t="s">
        <v>159</v>
      </c>
      <c r="BE671" s="182">
        <f>IF(N671="základní",J671,0)</f>
        <v>0</v>
      </c>
      <c r="BF671" s="182">
        <f>IF(N671="snížená",J671,0)</f>
        <v>0</v>
      </c>
      <c r="BG671" s="182">
        <f>IF(N671="zákl. přenesená",J671,0)</f>
        <v>0</v>
      </c>
      <c r="BH671" s="182">
        <f>IF(N671="sníž. přenesená",J671,0)</f>
        <v>0</v>
      </c>
      <c r="BI671" s="182">
        <f>IF(N671="nulová",J671,0)</f>
        <v>0</v>
      </c>
      <c r="BJ671" s="18" t="s">
        <v>91</v>
      </c>
      <c r="BK671" s="182">
        <f>ROUND(I671*H671,2)</f>
        <v>0</v>
      </c>
      <c r="BL671" s="18" t="s">
        <v>247</v>
      </c>
      <c r="BM671" s="181" t="s">
        <v>1171</v>
      </c>
    </row>
    <row r="672" spans="1:65" s="13" customFormat="1">
      <c r="B672" s="183"/>
      <c r="D672" s="184" t="s">
        <v>167</v>
      </c>
      <c r="E672" s="185" t="s">
        <v>1</v>
      </c>
      <c r="F672" s="186" t="s">
        <v>873</v>
      </c>
      <c r="H672" s="185" t="s">
        <v>1</v>
      </c>
      <c r="I672" s="187"/>
      <c r="L672" s="183"/>
      <c r="M672" s="188"/>
      <c r="N672" s="189"/>
      <c r="O672" s="189"/>
      <c r="P672" s="189"/>
      <c r="Q672" s="189"/>
      <c r="R672" s="189"/>
      <c r="S672" s="189"/>
      <c r="T672" s="190"/>
      <c r="AT672" s="185" t="s">
        <v>167</v>
      </c>
      <c r="AU672" s="185" t="s">
        <v>93</v>
      </c>
      <c r="AV672" s="13" t="s">
        <v>91</v>
      </c>
      <c r="AW672" s="13" t="s">
        <v>38</v>
      </c>
      <c r="AX672" s="13" t="s">
        <v>83</v>
      </c>
      <c r="AY672" s="185" t="s">
        <v>159</v>
      </c>
    </row>
    <row r="673" spans="1:65" s="14" customFormat="1" ht="30.6">
      <c r="B673" s="191"/>
      <c r="D673" s="184" t="s">
        <v>167</v>
      </c>
      <c r="E673" s="192" t="s">
        <v>1</v>
      </c>
      <c r="F673" s="193" t="s">
        <v>1172</v>
      </c>
      <c r="H673" s="194">
        <v>50.652000000000001</v>
      </c>
      <c r="I673" s="195"/>
      <c r="L673" s="191"/>
      <c r="M673" s="196"/>
      <c r="N673" s="197"/>
      <c r="O673" s="197"/>
      <c r="P673" s="197"/>
      <c r="Q673" s="197"/>
      <c r="R673" s="197"/>
      <c r="S673" s="197"/>
      <c r="T673" s="198"/>
      <c r="AT673" s="192" t="s">
        <v>167</v>
      </c>
      <c r="AU673" s="192" t="s">
        <v>93</v>
      </c>
      <c r="AV673" s="14" t="s">
        <v>93</v>
      </c>
      <c r="AW673" s="14" t="s">
        <v>38</v>
      </c>
      <c r="AX673" s="14" t="s">
        <v>83</v>
      </c>
      <c r="AY673" s="192" t="s">
        <v>159</v>
      </c>
    </row>
    <row r="674" spans="1:65" s="15" customFormat="1">
      <c r="B674" s="199"/>
      <c r="D674" s="184" t="s">
        <v>167</v>
      </c>
      <c r="E674" s="200" t="s">
        <v>1</v>
      </c>
      <c r="F674" s="201" t="s">
        <v>172</v>
      </c>
      <c r="H674" s="202">
        <v>50.652000000000001</v>
      </c>
      <c r="I674" s="203"/>
      <c r="L674" s="199"/>
      <c r="M674" s="204"/>
      <c r="N674" s="205"/>
      <c r="O674" s="205"/>
      <c r="P674" s="205"/>
      <c r="Q674" s="205"/>
      <c r="R674" s="205"/>
      <c r="S674" s="205"/>
      <c r="T674" s="206"/>
      <c r="AT674" s="200" t="s">
        <v>167</v>
      </c>
      <c r="AU674" s="200" t="s">
        <v>93</v>
      </c>
      <c r="AV674" s="15" t="s">
        <v>165</v>
      </c>
      <c r="AW674" s="15" t="s">
        <v>38</v>
      </c>
      <c r="AX674" s="15" t="s">
        <v>91</v>
      </c>
      <c r="AY674" s="200" t="s">
        <v>159</v>
      </c>
    </row>
    <row r="675" spans="1:65" s="2" customFormat="1" ht="30" customHeight="1">
      <c r="A675" s="34"/>
      <c r="B675" s="168"/>
      <c r="C675" s="169" t="s">
        <v>1173</v>
      </c>
      <c r="D675" s="169" t="s">
        <v>161</v>
      </c>
      <c r="E675" s="170" t="s">
        <v>1174</v>
      </c>
      <c r="F675" s="171" t="s">
        <v>1175</v>
      </c>
      <c r="G675" s="172" t="s">
        <v>164</v>
      </c>
      <c r="H675" s="173">
        <v>207.36</v>
      </c>
      <c r="I675" s="174"/>
      <c r="J675" s="175">
        <f>ROUND(I675*H675,2)</f>
        <v>0</v>
      </c>
      <c r="K675" s="176"/>
      <c r="L675" s="35"/>
      <c r="M675" s="177" t="s">
        <v>1</v>
      </c>
      <c r="N675" s="178" t="s">
        <v>48</v>
      </c>
      <c r="O675" s="60"/>
      <c r="P675" s="179">
        <f>O675*H675</f>
        <v>0</v>
      </c>
      <c r="Q675" s="179">
        <v>3.5000000000000001E-3</v>
      </c>
      <c r="R675" s="179">
        <f>Q675*H675</f>
        <v>0.72576000000000007</v>
      </c>
      <c r="S675" s="179">
        <v>0</v>
      </c>
      <c r="T675" s="180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81" t="s">
        <v>247</v>
      </c>
      <c r="AT675" s="181" t="s">
        <v>161</v>
      </c>
      <c r="AU675" s="181" t="s">
        <v>93</v>
      </c>
      <c r="AY675" s="18" t="s">
        <v>159</v>
      </c>
      <c r="BE675" s="182">
        <f>IF(N675="základní",J675,0)</f>
        <v>0</v>
      </c>
      <c r="BF675" s="182">
        <f>IF(N675="snížená",J675,0)</f>
        <v>0</v>
      </c>
      <c r="BG675" s="182">
        <f>IF(N675="zákl. přenesená",J675,0)</f>
        <v>0</v>
      </c>
      <c r="BH675" s="182">
        <f>IF(N675="sníž. přenesená",J675,0)</f>
        <v>0</v>
      </c>
      <c r="BI675" s="182">
        <f>IF(N675="nulová",J675,0)</f>
        <v>0</v>
      </c>
      <c r="BJ675" s="18" t="s">
        <v>91</v>
      </c>
      <c r="BK675" s="182">
        <f>ROUND(I675*H675,2)</f>
        <v>0</v>
      </c>
      <c r="BL675" s="18" t="s">
        <v>247</v>
      </c>
      <c r="BM675" s="181" t="s">
        <v>1176</v>
      </c>
    </row>
    <row r="676" spans="1:65" s="13" customFormat="1">
      <c r="B676" s="183"/>
      <c r="D676" s="184" t="s">
        <v>167</v>
      </c>
      <c r="E676" s="185" t="s">
        <v>1</v>
      </c>
      <c r="F676" s="186" t="s">
        <v>635</v>
      </c>
      <c r="H676" s="185" t="s">
        <v>1</v>
      </c>
      <c r="I676" s="187"/>
      <c r="L676" s="183"/>
      <c r="M676" s="188"/>
      <c r="N676" s="189"/>
      <c r="O676" s="189"/>
      <c r="P676" s="189"/>
      <c r="Q676" s="189"/>
      <c r="R676" s="189"/>
      <c r="S676" s="189"/>
      <c r="T676" s="190"/>
      <c r="AT676" s="185" t="s">
        <v>167</v>
      </c>
      <c r="AU676" s="185" t="s">
        <v>93</v>
      </c>
      <c r="AV676" s="13" t="s">
        <v>91</v>
      </c>
      <c r="AW676" s="13" t="s">
        <v>38</v>
      </c>
      <c r="AX676" s="13" t="s">
        <v>83</v>
      </c>
      <c r="AY676" s="185" t="s">
        <v>159</v>
      </c>
    </row>
    <row r="677" spans="1:65" s="14" customFormat="1" ht="20.399999999999999">
      <c r="B677" s="191"/>
      <c r="D677" s="184" t="s">
        <v>167</v>
      </c>
      <c r="E677" s="192" t="s">
        <v>1</v>
      </c>
      <c r="F677" s="193" t="s">
        <v>1177</v>
      </c>
      <c r="H677" s="194">
        <v>207.36</v>
      </c>
      <c r="I677" s="195"/>
      <c r="L677" s="191"/>
      <c r="M677" s="196"/>
      <c r="N677" s="197"/>
      <c r="O677" s="197"/>
      <c r="P677" s="197"/>
      <c r="Q677" s="197"/>
      <c r="R677" s="197"/>
      <c r="S677" s="197"/>
      <c r="T677" s="198"/>
      <c r="AT677" s="192" t="s">
        <v>167</v>
      </c>
      <c r="AU677" s="192" t="s">
        <v>93</v>
      </c>
      <c r="AV677" s="14" t="s">
        <v>93</v>
      </c>
      <c r="AW677" s="14" t="s">
        <v>38</v>
      </c>
      <c r="AX677" s="14" t="s">
        <v>83</v>
      </c>
      <c r="AY677" s="192" t="s">
        <v>159</v>
      </c>
    </row>
    <row r="678" spans="1:65" s="15" customFormat="1">
      <c r="B678" s="199"/>
      <c r="D678" s="184" t="s">
        <v>167</v>
      </c>
      <c r="E678" s="200" t="s">
        <v>1</v>
      </c>
      <c r="F678" s="201" t="s">
        <v>172</v>
      </c>
      <c r="H678" s="202">
        <v>207.36</v>
      </c>
      <c r="I678" s="203"/>
      <c r="L678" s="199"/>
      <c r="M678" s="204"/>
      <c r="N678" s="205"/>
      <c r="O678" s="205"/>
      <c r="P678" s="205"/>
      <c r="Q678" s="205"/>
      <c r="R678" s="205"/>
      <c r="S678" s="205"/>
      <c r="T678" s="206"/>
      <c r="AT678" s="200" t="s">
        <v>167</v>
      </c>
      <c r="AU678" s="200" t="s">
        <v>93</v>
      </c>
      <c r="AV678" s="15" t="s">
        <v>165</v>
      </c>
      <c r="AW678" s="15" t="s">
        <v>38</v>
      </c>
      <c r="AX678" s="15" t="s">
        <v>91</v>
      </c>
      <c r="AY678" s="200" t="s">
        <v>159</v>
      </c>
    </row>
    <row r="679" spans="1:65" s="2" customFormat="1" ht="19.8" customHeight="1">
      <c r="A679" s="34"/>
      <c r="B679" s="168"/>
      <c r="C679" s="169" t="s">
        <v>1178</v>
      </c>
      <c r="D679" s="169" t="s">
        <v>161</v>
      </c>
      <c r="E679" s="170" t="s">
        <v>1179</v>
      </c>
      <c r="F679" s="171" t="s">
        <v>1180</v>
      </c>
      <c r="G679" s="172" t="s">
        <v>164</v>
      </c>
      <c r="H679" s="173">
        <v>280.28100000000001</v>
      </c>
      <c r="I679" s="174"/>
      <c r="J679" s="175">
        <f>ROUND(I679*H679,2)</f>
        <v>0</v>
      </c>
      <c r="K679" s="176"/>
      <c r="L679" s="35"/>
      <c r="M679" s="177" t="s">
        <v>1</v>
      </c>
      <c r="N679" s="178" t="s">
        <v>48</v>
      </c>
      <c r="O679" s="60"/>
      <c r="P679" s="179">
        <f>O679*H679</f>
        <v>0</v>
      </c>
      <c r="Q679" s="179">
        <v>3.0000000000000001E-5</v>
      </c>
      <c r="R679" s="179">
        <f>Q679*H679</f>
        <v>8.4084299999999997E-3</v>
      </c>
      <c r="S679" s="179">
        <v>0</v>
      </c>
      <c r="T679" s="180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81" t="s">
        <v>247</v>
      </c>
      <c r="AT679" s="181" t="s">
        <v>161</v>
      </c>
      <c r="AU679" s="181" t="s">
        <v>93</v>
      </c>
      <c r="AY679" s="18" t="s">
        <v>159</v>
      </c>
      <c r="BE679" s="182">
        <f>IF(N679="základní",J679,0)</f>
        <v>0</v>
      </c>
      <c r="BF679" s="182">
        <f>IF(N679="snížená",J679,0)</f>
        <v>0</v>
      </c>
      <c r="BG679" s="182">
        <f>IF(N679="zákl. přenesená",J679,0)</f>
        <v>0</v>
      </c>
      <c r="BH679" s="182">
        <f>IF(N679="sníž. přenesená",J679,0)</f>
        <v>0</v>
      </c>
      <c r="BI679" s="182">
        <f>IF(N679="nulová",J679,0)</f>
        <v>0</v>
      </c>
      <c r="BJ679" s="18" t="s">
        <v>91</v>
      </c>
      <c r="BK679" s="182">
        <f>ROUND(I679*H679,2)</f>
        <v>0</v>
      </c>
      <c r="BL679" s="18" t="s">
        <v>247</v>
      </c>
      <c r="BM679" s="181" t="s">
        <v>1181</v>
      </c>
    </row>
    <row r="680" spans="1:65" s="13" customFormat="1">
      <c r="B680" s="183"/>
      <c r="D680" s="184" t="s">
        <v>167</v>
      </c>
      <c r="E680" s="185" t="s">
        <v>1</v>
      </c>
      <c r="F680" s="186" t="s">
        <v>813</v>
      </c>
      <c r="H680" s="185" t="s">
        <v>1</v>
      </c>
      <c r="I680" s="187"/>
      <c r="L680" s="183"/>
      <c r="M680" s="188"/>
      <c r="N680" s="189"/>
      <c r="O680" s="189"/>
      <c r="P680" s="189"/>
      <c r="Q680" s="189"/>
      <c r="R680" s="189"/>
      <c r="S680" s="189"/>
      <c r="T680" s="190"/>
      <c r="AT680" s="185" t="s">
        <v>167</v>
      </c>
      <c r="AU680" s="185" t="s">
        <v>93</v>
      </c>
      <c r="AV680" s="13" t="s">
        <v>91</v>
      </c>
      <c r="AW680" s="13" t="s">
        <v>38</v>
      </c>
      <c r="AX680" s="13" t="s">
        <v>83</v>
      </c>
      <c r="AY680" s="185" t="s">
        <v>159</v>
      </c>
    </row>
    <row r="681" spans="1:65" s="13" customFormat="1">
      <c r="B681" s="183"/>
      <c r="D681" s="184" t="s">
        <v>167</v>
      </c>
      <c r="E681" s="185" t="s">
        <v>1</v>
      </c>
      <c r="F681" s="186" t="s">
        <v>814</v>
      </c>
      <c r="H681" s="185" t="s">
        <v>1</v>
      </c>
      <c r="I681" s="187"/>
      <c r="L681" s="183"/>
      <c r="M681" s="188"/>
      <c r="N681" s="189"/>
      <c r="O681" s="189"/>
      <c r="P681" s="189"/>
      <c r="Q681" s="189"/>
      <c r="R681" s="189"/>
      <c r="S681" s="189"/>
      <c r="T681" s="190"/>
      <c r="AT681" s="185" t="s">
        <v>167</v>
      </c>
      <c r="AU681" s="185" t="s">
        <v>93</v>
      </c>
      <c r="AV681" s="13" t="s">
        <v>91</v>
      </c>
      <c r="AW681" s="13" t="s">
        <v>38</v>
      </c>
      <c r="AX681" s="13" t="s">
        <v>83</v>
      </c>
      <c r="AY681" s="185" t="s">
        <v>159</v>
      </c>
    </row>
    <row r="682" spans="1:65" s="14" customFormat="1" ht="30.6">
      <c r="B682" s="191"/>
      <c r="D682" s="184" t="s">
        <v>167</v>
      </c>
      <c r="E682" s="192" t="s">
        <v>1</v>
      </c>
      <c r="F682" s="193" t="s">
        <v>815</v>
      </c>
      <c r="H682" s="194">
        <v>280.28100000000001</v>
      </c>
      <c r="I682" s="195"/>
      <c r="L682" s="191"/>
      <c r="M682" s="196"/>
      <c r="N682" s="197"/>
      <c r="O682" s="197"/>
      <c r="P682" s="197"/>
      <c r="Q682" s="197"/>
      <c r="R682" s="197"/>
      <c r="S682" s="197"/>
      <c r="T682" s="198"/>
      <c r="AT682" s="192" t="s">
        <v>167</v>
      </c>
      <c r="AU682" s="192" t="s">
        <v>93</v>
      </c>
      <c r="AV682" s="14" t="s">
        <v>93</v>
      </c>
      <c r="AW682" s="14" t="s">
        <v>38</v>
      </c>
      <c r="AX682" s="14" t="s">
        <v>83</v>
      </c>
      <c r="AY682" s="192" t="s">
        <v>159</v>
      </c>
    </row>
    <row r="683" spans="1:65" s="15" customFormat="1">
      <c r="B683" s="199"/>
      <c r="D683" s="184" t="s">
        <v>167</v>
      </c>
      <c r="E683" s="200" t="s">
        <v>1</v>
      </c>
      <c r="F683" s="201" t="s">
        <v>172</v>
      </c>
      <c r="H683" s="202">
        <v>280.28100000000001</v>
      </c>
      <c r="I683" s="203"/>
      <c r="L683" s="199"/>
      <c r="M683" s="204"/>
      <c r="N683" s="205"/>
      <c r="O683" s="205"/>
      <c r="P683" s="205"/>
      <c r="Q683" s="205"/>
      <c r="R683" s="205"/>
      <c r="S683" s="205"/>
      <c r="T683" s="206"/>
      <c r="AT683" s="200" t="s">
        <v>167</v>
      </c>
      <c r="AU683" s="200" t="s">
        <v>93</v>
      </c>
      <c r="AV683" s="15" t="s">
        <v>165</v>
      </c>
      <c r="AW683" s="15" t="s">
        <v>38</v>
      </c>
      <c r="AX683" s="15" t="s">
        <v>91</v>
      </c>
      <c r="AY683" s="200" t="s">
        <v>159</v>
      </c>
    </row>
    <row r="684" spans="1:65" s="2" customFormat="1" ht="19.8" customHeight="1">
      <c r="A684" s="34"/>
      <c r="B684" s="168"/>
      <c r="C684" s="169" t="s">
        <v>1182</v>
      </c>
      <c r="D684" s="169" t="s">
        <v>161</v>
      </c>
      <c r="E684" s="170" t="s">
        <v>1183</v>
      </c>
      <c r="F684" s="171" t="s">
        <v>1184</v>
      </c>
      <c r="G684" s="172" t="s">
        <v>164</v>
      </c>
      <c r="H684" s="173">
        <v>16.884</v>
      </c>
      <c r="I684" s="174"/>
      <c r="J684" s="175">
        <f>ROUND(I684*H684,2)</f>
        <v>0</v>
      </c>
      <c r="K684" s="176"/>
      <c r="L684" s="35"/>
      <c r="M684" s="177" t="s">
        <v>1</v>
      </c>
      <c r="N684" s="178" t="s">
        <v>48</v>
      </c>
      <c r="O684" s="60"/>
      <c r="P684" s="179">
        <f>O684*H684</f>
        <v>0</v>
      </c>
      <c r="Q684" s="179">
        <v>5.0000000000000002E-5</v>
      </c>
      <c r="R684" s="179">
        <f>Q684*H684</f>
        <v>8.4420000000000003E-4</v>
      </c>
      <c r="S684" s="179">
        <v>0</v>
      </c>
      <c r="T684" s="180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81" t="s">
        <v>247</v>
      </c>
      <c r="AT684" s="181" t="s">
        <v>161</v>
      </c>
      <c r="AU684" s="181" t="s">
        <v>93</v>
      </c>
      <c r="AY684" s="18" t="s">
        <v>159</v>
      </c>
      <c r="BE684" s="182">
        <f>IF(N684="základní",J684,0)</f>
        <v>0</v>
      </c>
      <c r="BF684" s="182">
        <f>IF(N684="snížená",J684,0)</f>
        <v>0</v>
      </c>
      <c r="BG684" s="182">
        <f>IF(N684="zákl. přenesená",J684,0)</f>
        <v>0</v>
      </c>
      <c r="BH684" s="182">
        <f>IF(N684="sníž. přenesená",J684,0)</f>
        <v>0</v>
      </c>
      <c r="BI684" s="182">
        <f>IF(N684="nulová",J684,0)</f>
        <v>0</v>
      </c>
      <c r="BJ684" s="18" t="s">
        <v>91</v>
      </c>
      <c r="BK684" s="182">
        <f>ROUND(I684*H684,2)</f>
        <v>0</v>
      </c>
      <c r="BL684" s="18" t="s">
        <v>247</v>
      </c>
      <c r="BM684" s="181" t="s">
        <v>1185</v>
      </c>
    </row>
    <row r="685" spans="1:65" s="13" customFormat="1">
      <c r="B685" s="183"/>
      <c r="D685" s="184" t="s">
        <v>167</v>
      </c>
      <c r="E685" s="185" t="s">
        <v>1</v>
      </c>
      <c r="F685" s="186" t="s">
        <v>813</v>
      </c>
      <c r="H685" s="185" t="s">
        <v>1</v>
      </c>
      <c r="I685" s="187"/>
      <c r="L685" s="183"/>
      <c r="M685" s="188"/>
      <c r="N685" s="189"/>
      <c r="O685" s="189"/>
      <c r="P685" s="189"/>
      <c r="Q685" s="189"/>
      <c r="R685" s="189"/>
      <c r="S685" s="189"/>
      <c r="T685" s="190"/>
      <c r="AT685" s="185" t="s">
        <v>167</v>
      </c>
      <c r="AU685" s="185" t="s">
        <v>93</v>
      </c>
      <c r="AV685" s="13" t="s">
        <v>91</v>
      </c>
      <c r="AW685" s="13" t="s">
        <v>38</v>
      </c>
      <c r="AX685" s="13" t="s">
        <v>83</v>
      </c>
      <c r="AY685" s="185" t="s">
        <v>159</v>
      </c>
    </row>
    <row r="686" spans="1:65" s="13" customFormat="1">
      <c r="B686" s="183"/>
      <c r="D686" s="184" t="s">
        <v>167</v>
      </c>
      <c r="E686" s="185" t="s">
        <v>1</v>
      </c>
      <c r="F686" s="186" t="s">
        <v>1186</v>
      </c>
      <c r="H686" s="185" t="s">
        <v>1</v>
      </c>
      <c r="I686" s="187"/>
      <c r="L686" s="183"/>
      <c r="M686" s="188"/>
      <c r="N686" s="189"/>
      <c r="O686" s="189"/>
      <c r="P686" s="189"/>
      <c r="Q686" s="189"/>
      <c r="R686" s="189"/>
      <c r="S686" s="189"/>
      <c r="T686" s="190"/>
      <c r="AT686" s="185" t="s">
        <v>167</v>
      </c>
      <c r="AU686" s="185" t="s">
        <v>93</v>
      </c>
      <c r="AV686" s="13" t="s">
        <v>91</v>
      </c>
      <c r="AW686" s="13" t="s">
        <v>38</v>
      </c>
      <c r="AX686" s="13" t="s">
        <v>83</v>
      </c>
      <c r="AY686" s="185" t="s">
        <v>159</v>
      </c>
    </row>
    <row r="687" spans="1:65" s="14" customFormat="1" ht="30.6">
      <c r="B687" s="191"/>
      <c r="D687" s="184" t="s">
        <v>167</v>
      </c>
      <c r="E687" s="192" t="s">
        <v>1</v>
      </c>
      <c r="F687" s="193" t="s">
        <v>1187</v>
      </c>
      <c r="H687" s="194">
        <v>16.884</v>
      </c>
      <c r="I687" s="195"/>
      <c r="L687" s="191"/>
      <c r="M687" s="196"/>
      <c r="N687" s="197"/>
      <c r="O687" s="197"/>
      <c r="P687" s="197"/>
      <c r="Q687" s="197"/>
      <c r="R687" s="197"/>
      <c r="S687" s="197"/>
      <c r="T687" s="198"/>
      <c r="AT687" s="192" t="s">
        <v>167</v>
      </c>
      <c r="AU687" s="192" t="s">
        <v>93</v>
      </c>
      <c r="AV687" s="14" t="s">
        <v>93</v>
      </c>
      <c r="AW687" s="14" t="s">
        <v>38</v>
      </c>
      <c r="AX687" s="14" t="s">
        <v>83</v>
      </c>
      <c r="AY687" s="192" t="s">
        <v>159</v>
      </c>
    </row>
    <row r="688" spans="1:65" s="15" customFormat="1">
      <c r="B688" s="199"/>
      <c r="D688" s="184" t="s">
        <v>167</v>
      </c>
      <c r="E688" s="200" t="s">
        <v>1</v>
      </c>
      <c r="F688" s="201" t="s">
        <v>172</v>
      </c>
      <c r="H688" s="202">
        <v>16.884</v>
      </c>
      <c r="I688" s="203"/>
      <c r="L688" s="199"/>
      <c r="M688" s="204"/>
      <c r="N688" s="205"/>
      <c r="O688" s="205"/>
      <c r="P688" s="205"/>
      <c r="Q688" s="205"/>
      <c r="R688" s="205"/>
      <c r="S688" s="205"/>
      <c r="T688" s="206"/>
      <c r="AT688" s="200" t="s">
        <v>167</v>
      </c>
      <c r="AU688" s="200" t="s">
        <v>93</v>
      </c>
      <c r="AV688" s="15" t="s">
        <v>165</v>
      </c>
      <c r="AW688" s="15" t="s">
        <v>38</v>
      </c>
      <c r="AX688" s="15" t="s">
        <v>91</v>
      </c>
      <c r="AY688" s="200" t="s">
        <v>159</v>
      </c>
    </row>
    <row r="689" spans="1:65" s="2" customFormat="1" ht="19.8" customHeight="1">
      <c r="A689" s="34"/>
      <c r="B689" s="168"/>
      <c r="C689" s="207" t="s">
        <v>1188</v>
      </c>
      <c r="D689" s="207" t="s">
        <v>209</v>
      </c>
      <c r="E689" s="208" t="s">
        <v>1189</v>
      </c>
      <c r="F689" s="209" t="s">
        <v>1190</v>
      </c>
      <c r="G689" s="210" t="s">
        <v>164</v>
      </c>
      <c r="H689" s="211">
        <v>342.584</v>
      </c>
      <c r="I689" s="212"/>
      <c r="J689" s="213">
        <f>ROUND(I689*H689,2)</f>
        <v>0</v>
      </c>
      <c r="K689" s="214"/>
      <c r="L689" s="215"/>
      <c r="M689" s="216" t="s">
        <v>1</v>
      </c>
      <c r="N689" s="217" t="s">
        <v>48</v>
      </c>
      <c r="O689" s="60"/>
      <c r="P689" s="179">
        <f>O689*H689</f>
        <v>0</v>
      </c>
      <c r="Q689" s="179">
        <v>1.9E-3</v>
      </c>
      <c r="R689" s="179">
        <f>Q689*H689</f>
        <v>0.65090959999999998</v>
      </c>
      <c r="S689" s="179">
        <v>0</v>
      </c>
      <c r="T689" s="180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81" t="s">
        <v>458</v>
      </c>
      <c r="AT689" s="181" t="s">
        <v>209</v>
      </c>
      <c r="AU689" s="181" t="s">
        <v>93</v>
      </c>
      <c r="AY689" s="18" t="s">
        <v>159</v>
      </c>
      <c r="BE689" s="182">
        <f>IF(N689="základní",J689,0)</f>
        <v>0</v>
      </c>
      <c r="BF689" s="182">
        <f>IF(N689="snížená",J689,0)</f>
        <v>0</v>
      </c>
      <c r="BG689" s="182">
        <f>IF(N689="zákl. přenesená",J689,0)</f>
        <v>0</v>
      </c>
      <c r="BH689" s="182">
        <f>IF(N689="sníž. přenesená",J689,0)</f>
        <v>0</v>
      </c>
      <c r="BI689" s="182">
        <f>IF(N689="nulová",J689,0)</f>
        <v>0</v>
      </c>
      <c r="BJ689" s="18" t="s">
        <v>91</v>
      </c>
      <c r="BK689" s="182">
        <f>ROUND(I689*H689,2)</f>
        <v>0</v>
      </c>
      <c r="BL689" s="18" t="s">
        <v>247</v>
      </c>
      <c r="BM689" s="181" t="s">
        <v>1191</v>
      </c>
    </row>
    <row r="690" spans="1:65" s="13" customFormat="1" ht="20.399999999999999">
      <c r="B690" s="183"/>
      <c r="D690" s="184" t="s">
        <v>167</v>
      </c>
      <c r="E690" s="185" t="s">
        <v>1</v>
      </c>
      <c r="F690" s="186" t="s">
        <v>1192</v>
      </c>
      <c r="H690" s="185" t="s">
        <v>1</v>
      </c>
      <c r="I690" s="187"/>
      <c r="L690" s="183"/>
      <c r="M690" s="188"/>
      <c r="N690" s="189"/>
      <c r="O690" s="189"/>
      <c r="P690" s="189"/>
      <c r="Q690" s="189"/>
      <c r="R690" s="189"/>
      <c r="S690" s="189"/>
      <c r="T690" s="190"/>
      <c r="AT690" s="185" t="s">
        <v>167</v>
      </c>
      <c r="AU690" s="185" t="s">
        <v>93</v>
      </c>
      <c r="AV690" s="13" t="s">
        <v>91</v>
      </c>
      <c r="AW690" s="13" t="s">
        <v>38</v>
      </c>
      <c r="AX690" s="13" t="s">
        <v>83</v>
      </c>
      <c r="AY690" s="185" t="s">
        <v>159</v>
      </c>
    </row>
    <row r="691" spans="1:65" s="14" customFormat="1">
      <c r="B691" s="191"/>
      <c r="D691" s="184" t="s">
        <v>167</v>
      </c>
      <c r="E691" s="192" t="s">
        <v>1</v>
      </c>
      <c r="F691" s="193" t="s">
        <v>1193</v>
      </c>
      <c r="H691" s="194">
        <v>322.32299999999998</v>
      </c>
      <c r="I691" s="195"/>
      <c r="L691" s="191"/>
      <c r="M691" s="196"/>
      <c r="N691" s="197"/>
      <c r="O691" s="197"/>
      <c r="P691" s="197"/>
      <c r="Q691" s="197"/>
      <c r="R691" s="197"/>
      <c r="S691" s="197"/>
      <c r="T691" s="198"/>
      <c r="AT691" s="192" t="s">
        <v>167</v>
      </c>
      <c r="AU691" s="192" t="s">
        <v>93</v>
      </c>
      <c r="AV691" s="14" t="s">
        <v>93</v>
      </c>
      <c r="AW691" s="14" t="s">
        <v>38</v>
      </c>
      <c r="AX691" s="14" t="s">
        <v>83</v>
      </c>
      <c r="AY691" s="192" t="s">
        <v>159</v>
      </c>
    </row>
    <row r="692" spans="1:65" s="14" customFormat="1">
      <c r="B692" s="191"/>
      <c r="D692" s="184" t="s">
        <v>167</v>
      </c>
      <c r="E692" s="192" t="s">
        <v>1</v>
      </c>
      <c r="F692" s="193" t="s">
        <v>1194</v>
      </c>
      <c r="H692" s="194">
        <v>20.260999999999999</v>
      </c>
      <c r="I692" s="195"/>
      <c r="L692" s="191"/>
      <c r="M692" s="196"/>
      <c r="N692" s="197"/>
      <c r="O692" s="197"/>
      <c r="P692" s="197"/>
      <c r="Q692" s="197"/>
      <c r="R692" s="197"/>
      <c r="S692" s="197"/>
      <c r="T692" s="198"/>
      <c r="AT692" s="192" t="s">
        <v>167</v>
      </c>
      <c r="AU692" s="192" t="s">
        <v>93</v>
      </c>
      <c r="AV692" s="14" t="s">
        <v>93</v>
      </c>
      <c r="AW692" s="14" t="s">
        <v>38</v>
      </c>
      <c r="AX692" s="14" t="s">
        <v>83</v>
      </c>
      <c r="AY692" s="192" t="s">
        <v>159</v>
      </c>
    </row>
    <row r="693" spans="1:65" s="15" customFormat="1">
      <c r="B693" s="199"/>
      <c r="D693" s="184" t="s">
        <v>167</v>
      </c>
      <c r="E693" s="200" t="s">
        <v>1</v>
      </c>
      <c r="F693" s="201" t="s">
        <v>172</v>
      </c>
      <c r="H693" s="202">
        <v>342.584</v>
      </c>
      <c r="I693" s="203"/>
      <c r="L693" s="199"/>
      <c r="M693" s="204"/>
      <c r="N693" s="205"/>
      <c r="O693" s="205"/>
      <c r="P693" s="205"/>
      <c r="Q693" s="205"/>
      <c r="R693" s="205"/>
      <c r="S693" s="205"/>
      <c r="T693" s="206"/>
      <c r="AT693" s="200" t="s">
        <v>167</v>
      </c>
      <c r="AU693" s="200" t="s">
        <v>93</v>
      </c>
      <c r="AV693" s="15" t="s">
        <v>165</v>
      </c>
      <c r="AW693" s="15" t="s">
        <v>38</v>
      </c>
      <c r="AX693" s="15" t="s">
        <v>91</v>
      </c>
      <c r="AY693" s="200" t="s">
        <v>159</v>
      </c>
    </row>
    <row r="694" spans="1:65" s="2" customFormat="1" ht="19.8" customHeight="1">
      <c r="A694" s="34"/>
      <c r="B694" s="168"/>
      <c r="C694" s="169" t="s">
        <v>1195</v>
      </c>
      <c r="D694" s="169" t="s">
        <v>161</v>
      </c>
      <c r="E694" s="170" t="s">
        <v>1196</v>
      </c>
      <c r="F694" s="171" t="s">
        <v>1197</v>
      </c>
      <c r="G694" s="172" t="s">
        <v>164</v>
      </c>
      <c r="H694" s="173">
        <v>280.28100000000001</v>
      </c>
      <c r="I694" s="174"/>
      <c r="J694" s="175">
        <f>ROUND(I694*H694,2)</f>
        <v>0</v>
      </c>
      <c r="K694" s="176"/>
      <c r="L694" s="35"/>
      <c r="M694" s="177" t="s">
        <v>1</v>
      </c>
      <c r="N694" s="178" t="s">
        <v>48</v>
      </c>
      <c r="O694" s="60"/>
      <c r="P694" s="179">
        <f>O694*H694</f>
        <v>0</v>
      </c>
      <c r="Q694" s="179">
        <v>0</v>
      </c>
      <c r="R694" s="179">
        <f>Q694*H694</f>
        <v>0</v>
      </c>
      <c r="S694" s="179">
        <v>0</v>
      </c>
      <c r="T694" s="180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81" t="s">
        <v>247</v>
      </c>
      <c r="AT694" s="181" t="s">
        <v>161</v>
      </c>
      <c r="AU694" s="181" t="s">
        <v>93</v>
      </c>
      <c r="AY694" s="18" t="s">
        <v>159</v>
      </c>
      <c r="BE694" s="182">
        <f>IF(N694="základní",J694,0)</f>
        <v>0</v>
      </c>
      <c r="BF694" s="182">
        <f>IF(N694="snížená",J694,0)</f>
        <v>0</v>
      </c>
      <c r="BG694" s="182">
        <f>IF(N694="zákl. přenesená",J694,0)</f>
        <v>0</v>
      </c>
      <c r="BH694" s="182">
        <f>IF(N694="sníž. přenesená",J694,0)</f>
        <v>0</v>
      </c>
      <c r="BI694" s="182">
        <f>IF(N694="nulová",J694,0)</f>
        <v>0</v>
      </c>
      <c r="BJ694" s="18" t="s">
        <v>91</v>
      </c>
      <c r="BK694" s="182">
        <f>ROUND(I694*H694,2)</f>
        <v>0</v>
      </c>
      <c r="BL694" s="18" t="s">
        <v>247</v>
      </c>
      <c r="BM694" s="181" t="s">
        <v>1198</v>
      </c>
    </row>
    <row r="695" spans="1:65" s="13" customFormat="1">
      <c r="B695" s="183"/>
      <c r="D695" s="184" t="s">
        <v>167</v>
      </c>
      <c r="E695" s="185" t="s">
        <v>1</v>
      </c>
      <c r="F695" s="186" t="s">
        <v>813</v>
      </c>
      <c r="H695" s="185" t="s">
        <v>1</v>
      </c>
      <c r="I695" s="187"/>
      <c r="L695" s="183"/>
      <c r="M695" s="188"/>
      <c r="N695" s="189"/>
      <c r="O695" s="189"/>
      <c r="P695" s="189"/>
      <c r="Q695" s="189"/>
      <c r="R695" s="189"/>
      <c r="S695" s="189"/>
      <c r="T695" s="190"/>
      <c r="AT695" s="185" t="s">
        <v>167</v>
      </c>
      <c r="AU695" s="185" t="s">
        <v>93</v>
      </c>
      <c r="AV695" s="13" t="s">
        <v>91</v>
      </c>
      <c r="AW695" s="13" t="s">
        <v>38</v>
      </c>
      <c r="AX695" s="13" t="s">
        <v>83</v>
      </c>
      <c r="AY695" s="185" t="s">
        <v>159</v>
      </c>
    </row>
    <row r="696" spans="1:65" s="14" customFormat="1" ht="30.6">
      <c r="B696" s="191"/>
      <c r="D696" s="184" t="s">
        <v>167</v>
      </c>
      <c r="E696" s="192" t="s">
        <v>1</v>
      </c>
      <c r="F696" s="193" t="s">
        <v>815</v>
      </c>
      <c r="H696" s="194">
        <v>280.28100000000001</v>
      </c>
      <c r="I696" s="195"/>
      <c r="L696" s="191"/>
      <c r="M696" s="196"/>
      <c r="N696" s="197"/>
      <c r="O696" s="197"/>
      <c r="P696" s="197"/>
      <c r="Q696" s="197"/>
      <c r="R696" s="197"/>
      <c r="S696" s="197"/>
      <c r="T696" s="198"/>
      <c r="AT696" s="192" t="s">
        <v>167</v>
      </c>
      <c r="AU696" s="192" t="s">
        <v>93</v>
      </c>
      <c r="AV696" s="14" t="s">
        <v>93</v>
      </c>
      <c r="AW696" s="14" t="s">
        <v>38</v>
      </c>
      <c r="AX696" s="14" t="s">
        <v>83</v>
      </c>
      <c r="AY696" s="192" t="s">
        <v>159</v>
      </c>
    </row>
    <row r="697" spans="1:65" s="15" customFormat="1">
      <c r="B697" s="199"/>
      <c r="D697" s="184" t="s">
        <v>167</v>
      </c>
      <c r="E697" s="200" t="s">
        <v>1</v>
      </c>
      <c r="F697" s="201" t="s">
        <v>172</v>
      </c>
      <c r="H697" s="202">
        <v>280.28100000000001</v>
      </c>
      <c r="I697" s="203"/>
      <c r="L697" s="199"/>
      <c r="M697" s="204"/>
      <c r="N697" s="205"/>
      <c r="O697" s="205"/>
      <c r="P697" s="205"/>
      <c r="Q697" s="205"/>
      <c r="R697" s="205"/>
      <c r="S697" s="205"/>
      <c r="T697" s="206"/>
      <c r="AT697" s="200" t="s">
        <v>167</v>
      </c>
      <c r="AU697" s="200" t="s">
        <v>93</v>
      </c>
      <c r="AV697" s="15" t="s">
        <v>165</v>
      </c>
      <c r="AW697" s="15" t="s">
        <v>38</v>
      </c>
      <c r="AX697" s="15" t="s">
        <v>91</v>
      </c>
      <c r="AY697" s="200" t="s">
        <v>159</v>
      </c>
    </row>
    <row r="698" spans="1:65" s="2" customFormat="1" ht="19.8" customHeight="1">
      <c r="A698" s="34"/>
      <c r="B698" s="168"/>
      <c r="C698" s="169" t="s">
        <v>1199</v>
      </c>
      <c r="D698" s="169" t="s">
        <v>161</v>
      </c>
      <c r="E698" s="170" t="s">
        <v>1200</v>
      </c>
      <c r="F698" s="171" t="s">
        <v>1201</v>
      </c>
      <c r="G698" s="172" t="s">
        <v>164</v>
      </c>
      <c r="H698" s="173">
        <v>280.28100000000001</v>
      </c>
      <c r="I698" s="174"/>
      <c r="J698" s="175">
        <f>ROUND(I698*H698,2)</f>
        <v>0</v>
      </c>
      <c r="K698" s="176"/>
      <c r="L698" s="35"/>
      <c r="M698" s="177" t="s">
        <v>1</v>
      </c>
      <c r="N698" s="178" t="s">
        <v>48</v>
      </c>
      <c r="O698" s="60"/>
      <c r="P698" s="179">
        <f>O698*H698</f>
        <v>0</v>
      </c>
      <c r="Q698" s="179">
        <v>0</v>
      </c>
      <c r="R698" s="179">
        <f>Q698*H698</f>
        <v>0</v>
      </c>
      <c r="S698" s="179">
        <v>0</v>
      </c>
      <c r="T698" s="180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81" t="s">
        <v>247</v>
      </c>
      <c r="AT698" s="181" t="s">
        <v>161</v>
      </c>
      <c r="AU698" s="181" t="s">
        <v>93</v>
      </c>
      <c r="AY698" s="18" t="s">
        <v>159</v>
      </c>
      <c r="BE698" s="182">
        <f>IF(N698="základní",J698,0)</f>
        <v>0</v>
      </c>
      <c r="BF698" s="182">
        <f>IF(N698="snížená",J698,0)</f>
        <v>0</v>
      </c>
      <c r="BG698" s="182">
        <f>IF(N698="zákl. přenesená",J698,0)</f>
        <v>0</v>
      </c>
      <c r="BH698" s="182">
        <f>IF(N698="sníž. přenesená",J698,0)</f>
        <v>0</v>
      </c>
      <c r="BI698" s="182">
        <f>IF(N698="nulová",J698,0)</f>
        <v>0</v>
      </c>
      <c r="BJ698" s="18" t="s">
        <v>91</v>
      </c>
      <c r="BK698" s="182">
        <f>ROUND(I698*H698,2)</f>
        <v>0</v>
      </c>
      <c r="BL698" s="18" t="s">
        <v>247</v>
      </c>
      <c r="BM698" s="181" t="s">
        <v>1202</v>
      </c>
    </row>
    <row r="699" spans="1:65" s="13" customFormat="1">
      <c r="B699" s="183"/>
      <c r="D699" s="184" t="s">
        <v>167</v>
      </c>
      <c r="E699" s="185" t="s">
        <v>1</v>
      </c>
      <c r="F699" s="186" t="s">
        <v>813</v>
      </c>
      <c r="H699" s="185" t="s">
        <v>1</v>
      </c>
      <c r="I699" s="187"/>
      <c r="L699" s="183"/>
      <c r="M699" s="188"/>
      <c r="N699" s="189"/>
      <c r="O699" s="189"/>
      <c r="P699" s="189"/>
      <c r="Q699" s="189"/>
      <c r="R699" s="189"/>
      <c r="S699" s="189"/>
      <c r="T699" s="190"/>
      <c r="AT699" s="185" t="s">
        <v>167</v>
      </c>
      <c r="AU699" s="185" t="s">
        <v>93</v>
      </c>
      <c r="AV699" s="13" t="s">
        <v>91</v>
      </c>
      <c r="AW699" s="13" t="s">
        <v>38</v>
      </c>
      <c r="AX699" s="13" t="s">
        <v>83</v>
      </c>
      <c r="AY699" s="185" t="s">
        <v>159</v>
      </c>
    </row>
    <row r="700" spans="1:65" s="14" customFormat="1" ht="30.6">
      <c r="B700" s="191"/>
      <c r="D700" s="184" t="s">
        <v>167</v>
      </c>
      <c r="E700" s="192" t="s">
        <v>1</v>
      </c>
      <c r="F700" s="193" t="s">
        <v>815</v>
      </c>
      <c r="H700" s="194">
        <v>280.28100000000001</v>
      </c>
      <c r="I700" s="195"/>
      <c r="L700" s="191"/>
      <c r="M700" s="196"/>
      <c r="N700" s="197"/>
      <c r="O700" s="197"/>
      <c r="P700" s="197"/>
      <c r="Q700" s="197"/>
      <c r="R700" s="197"/>
      <c r="S700" s="197"/>
      <c r="T700" s="198"/>
      <c r="AT700" s="192" t="s">
        <v>167</v>
      </c>
      <c r="AU700" s="192" t="s">
        <v>93</v>
      </c>
      <c r="AV700" s="14" t="s">
        <v>93</v>
      </c>
      <c r="AW700" s="14" t="s">
        <v>38</v>
      </c>
      <c r="AX700" s="14" t="s">
        <v>83</v>
      </c>
      <c r="AY700" s="192" t="s">
        <v>159</v>
      </c>
    </row>
    <row r="701" spans="1:65" s="15" customFormat="1">
      <c r="B701" s="199"/>
      <c r="D701" s="184" t="s">
        <v>167</v>
      </c>
      <c r="E701" s="200" t="s">
        <v>1</v>
      </c>
      <c r="F701" s="201" t="s">
        <v>172</v>
      </c>
      <c r="H701" s="202">
        <v>280.28100000000001</v>
      </c>
      <c r="I701" s="203"/>
      <c r="L701" s="199"/>
      <c r="M701" s="204"/>
      <c r="N701" s="205"/>
      <c r="O701" s="205"/>
      <c r="P701" s="205"/>
      <c r="Q701" s="205"/>
      <c r="R701" s="205"/>
      <c r="S701" s="205"/>
      <c r="T701" s="206"/>
      <c r="AT701" s="200" t="s">
        <v>167</v>
      </c>
      <c r="AU701" s="200" t="s">
        <v>93</v>
      </c>
      <c r="AV701" s="15" t="s">
        <v>165</v>
      </c>
      <c r="AW701" s="15" t="s">
        <v>38</v>
      </c>
      <c r="AX701" s="15" t="s">
        <v>91</v>
      </c>
      <c r="AY701" s="200" t="s">
        <v>159</v>
      </c>
    </row>
    <row r="702" spans="1:65" s="2" customFormat="1" ht="19.8" customHeight="1">
      <c r="A702" s="34"/>
      <c r="B702" s="168"/>
      <c r="C702" s="169" t="s">
        <v>1203</v>
      </c>
      <c r="D702" s="169" t="s">
        <v>161</v>
      </c>
      <c r="E702" s="170" t="s">
        <v>1204</v>
      </c>
      <c r="F702" s="171" t="s">
        <v>1205</v>
      </c>
      <c r="G702" s="172" t="s">
        <v>164</v>
      </c>
      <c r="H702" s="173">
        <v>16.884</v>
      </c>
      <c r="I702" s="174"/>
      <c r="J702" s="175">
        <f>ROUND(I702*H702,2)</f>
        <v>0</v>
      </c>
      <c r="K702" s="176"/>
      <c r="L702" s="35"/>
      <c r="M702" s="177" t="s">
        <v>1</v>
      </c>
      <c r="N702" s="178" t="s">
        <v>48</v>
      </c>
      <c r="O702" s="60"/>
      <c r="P702" s="179">
        <f>O702*H702</f>
        <v>0</v>
      </c>
      <c r="Q702" s="179">
        <v>0</v>
      </c>
      <c r="R702" s="179">
        <f>Q702*H702</f>
        <v>0</v>
      </c>
      <c r="S702" s="179">
        <v>0</v>
      </c>
      <c r="T702" s="180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81" t="s">
        <v>247</v>
      </c>
      <c r="AT702" s="181" t="s">
        <v>161</v>
      </c>
      <c r="AU702" s="181" t="s">
        <v>93</v>
      </c>
      <c r="AY702" s="18" t="s">
        <v>159</v>
      </c>
      <c r="BE702" s="182">
        <f>IF(N702="základní",J702,0)</f>
        <v>0</v>
      </c>
      <c r="BF702" s="182">
        <f>IF(N702="snížená",J702,0)</f>
        <v>0</v>
      </c>
      <c r="BG702" s="182">
        <f>IF(N702="zákl. přenesená",J702,0)</f>
        <v>0</v>
      </c>
      <c r="BH702" s="182">
        <f>IF(N702="sníž. přenesená",J702,0)</f>
        <v>0</v>
      </c>
      <c r="BI702" s="182">
        <f>IF(N702="nulová",J702,0)</f>
        <v>0</v>
      </c>
      <c r="BJ702" s="18" t="s">
        <v>91</v>
      </c>
      <c r="BK702" s="182">
        <f>ROUND(I702*H702,2)</f>
        <v>0</v>
      </c>
      <c r="BL702" s="18" t="s">
        <v>247</v>
      </c>
      <c r="BM702" s="181" t="s">
        <v>1206</v>
      </c>
    </row>
    <row r="703" spans="1:65" s="13" customFormat="1">
      <c r="B703" s="183"/>
      <c r="D703" s="184" t="s">
        <v>167</v>
      </c>
      <c r="E703" s="185" t="s">
        <v>1</v>
      </c>
      <c r="F703" s="186" t="s">
        <v>813</v>
      </c>
      <c r="H703" s="185" t="s">
        <v>1</v>
      </c>
      <c r="I703" s="187"/>
      <c r="L703" s="183"/>
      <c r="M703" s="188"/>
      <c r="N703" s="189"/>
      <c r="O703" s="189"/>
      <c r="P703" s="189"/>
      <c r="Q703" s="189"/>
      <c r="R703" s="189"/>
      <c r="S703" s="189"/>
      <c r="T703" s="190"/>
      <c r="AT703" s="185" t="s">
        <v>167</v>
      </c>
      <c r="AU703" s="185" t="s">
        <v>93</v>
      </c>
      <c r="AV703" s="13" t="s">
        <v>91</v>
      </c>
      <c r="AW703" s="13" t="s">
        <v>38</v>
      </c>
      <c r="AX703" s="13" t="s">
        <v>83</v>
      </c>
      <c r="AY703" s="185" t="s">
        <v>159</v>
      </c>
    </row>
    <row r="704" spans="1:65" s="14" customFormat="1" ht="30.6">
      <c r="B704" s="191"/>
      <c r="D704" s="184" t="s">
        <v>167</v>
      </c>
      <c r="E704" s="192" t="s">
        <v>1</v>
      </c>
      <c r="F704" s="193" t="s">
        <v>1187</v>
      </c>
      <c r="H704" s="194">
        <v>16.884</v>
      </c>
      <c r="I704" s="195"/>
      <c r="L704" s="191"/>
      <c r="M704" s="196"/>
      <c r="N704" s="197"/>
      <c r="O704" s="197"/>
      <c r="P704" s="197"/>
      <c r="Q704" s="197"/>
      <c r="R704" s="197"/>
      <c r="S704" s="197"/>
      <c r="T704" s="198"/>
      <c r="AT704" s="192" t="s">
        <v>167</v>
      </c>
      <c r="AU704" s="192" t="s">
        <v>93</v>
      </c>
      <c r="AV704" s="14" t="s">
        <v>93</v>
      </c>
      <c r="AW704" s="14" t="s">
        <v>38</v>
      </c>
      <c r="AX704" s="14" t="s">
        <v>83</v>
      </c>
      <c r="AY704" s="192" t="s">
        <v>159</v>
      </c>
    </row>
    <row r="705" spans="1:65" s="15" customFormat="1">
      <c r="B705" s="199"/>
      <c r="D705" s="184" t="s">
        <v>167</v>
      </c>
      <c r="E705" s="200" t="s">
        <v>1</v>
      </c>
      <c r="F705" s="201" t="s">
        <v>172</v>
      </c>
      <c r="H705" s="202">
        <v>16.884</v>
      </c>
      <c r="I705" s="203"/>
      <c r="L705" s="199"/>
      <c r="M705" s="204"/>
      <c r="N705" s="205"/>
      <c r="O705" s="205"/>
      <c r="P705" s="205"/>
      <c r="Q705" s="205"/>
      <c r="R705" s="205"/>
      <c r="S705" s="205"/>
      <c r="T705" s="206"/>
      <c r="AT705" s="200" t="s">
        <v>167</v>
      </c>
      <c r="AU705" s="200" t="s">
        <v>93</v>
      </c>
      <c r="AV705" s="15" t="s">
        <v>165</v>
      </c>
      <c r="AW705" s="15" t="s">
        <v>38</v>
      </c>
      <c r="AX705" s="15" t="s">
        <v>91</v>
      </c>
      <c r="AY705" s="200" t="s">
        <v>159</v>
      </c>
    </row>
    <row r="706" spans="1:65" s="2" customFormat="1" ht="19.8" customHeight="1">
      <c r="A706" s="34"/>
      <c r="B706" s="168"/>
      <c r="C706" s="169" t="s">
        <v>1207</v>
      </c>
      <c r="D706" s="169" t="s">
        <v>161</v>
      </c>
      <c r="E706" s="170" t="s">
        <v>1208</v>
      </c>
      <c r="F706" s="171" t="s">
        <v>1209</v>
      </c>
      <c r="G706" s="172" t="s">
        <v>164</v>
      </c>
      <c r="H706" s="173">
        <v>16.884</v>
      </c>
      <c r="I706" s="174"/>
      <c r="J706" s="175">
        <f>ROUND(I706*H706,2)</f>
        <v>0</v>
      </c>
      <c r="K706" s="176"/>
      <c r="L706" s="35"/>
      <c r="M706" s="177" t="s">
        <v>1</v>
      </c>
      <c r="N706" s="178" t="s">
        <v>48</v>
      </c>
      <c r="O706" s="60"/>
      <c r="P706" s="179">
        <f>O706*H706</f>
        <v>0</v>
      </c>
      <c r="Q706" s="179">
        <v>0</v>
      </c>
      <c r="R706" s="179">
        <f>Q706*H706</f>
        <v>0</v>
      </c>
      <c r="S706" s="179">
        <v>0</v>
      </c>
      <c r="T706" s="180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81" t="s">
        <v>247</v>
      </c>
      <c r="AT706" s="181" t="s">
        <v>161</v>
      </c>
      <c r="AU706" s="181" t="s">
        <v>93</v>
      </c>
      <c r="AY706" s="18" t="s">
        <v>159</v>
      </c>
      <c r="BE706" s="182">
        <f>IF(N706="základní",J706,0)</f>
        <v>0</v>
      </c>
      <c r="BF706" s="182">
        <f>IF(N706="snížená",J706,0)</f>
        <v>0</v>
      </c>
      <c r="BG706" s="182">
        <f>IF(N706="zákl. přenesená",J706,0)</f>
        <v>0</v>
      </c>
      <c r="BH706" s="182">
        <f>IF(N706="sníž. přenesená",J706,0)</f>
        <v>0</v>
      </c>
      <c r="BI706" s="182">
        <f>IF(N706="nulová",J706,0)</f>
        <v>0</v>
      </c>
      <c r="BJ706" s="18" t="s">
        <v>91</v>
      </c>
      <c r="BK706" s="182">
        <f>ROUND(I706*H706,2)</f>
        <v>0</v>
      </c>
      <c r="BL706" s="18" t="s">
        <v>247</v>
      </c>
      <c r="BM706" s="181" t="s">
        <v>1210</v>
      </c>
    </row>
    <row r="707" spans="1:65" s="13" customFormat="1">
      <c r="B707" s="183"/>
      <c r="D707" s="184" t="s">
        <v>167</v>
      </c>
      <c r="E707" s="185" t="s">
        <v>1</v>
      </c>
      <c r="F707" s="186" t="s">
        <v>813</v>
      </c>
      <c r="H707" s="185" t="s">
        <v>1</v>
      </c>
      <c r="I707" s="187"/>
      <c r="L707" s="183"/>
      <c r="M707" s="188"/>
      <c r="N707" s="189"/>
      <c r="O707" s="189"/>
      <c r="P707" s="189"/>
      <c r="Q707" s="189"/>
      <c r="R707" s="189"/>
      <c r="S707" s="189"/>
      <c r="T707" s="190"/>
      <c r="AT707" s="185" t="s">
        <v>167</v>
      </c>
      <c r="AU707" s="185" t="s">
        <v>93</v>
      </c>
      <c r="AV707" s="13" t="s">
        <v>91</v>
      </c>
      <c r="AW707" s="13" t="s">
        <v>38</v>
      </c>
      <c r="AX707" s="13" t="s">
        <v>83</v>
      </c>
      <c r="AY707" s="185" t="s">
        <v>159</v>
      </c>
    </row>
    <row r="708" spans="1:65" s="14" customFormat="1" ht="30.6">
      <c r="B708" s="191"/>
      <c r="D708" s="184" t="s">
        <v>167</v>
      </c>
      <c r="E708" s="192" t="s">
        <v>1</v>
      </c>
      <c r="F708" s="193" t="s">
        <v>1187</v>
      </c>
      <c r="H708" s="194">
        <v>16.884</v>
      </c>
      <c r="I708" s="195"/>
      <c r="L708" s="191"/>
      <c r="M708" s="196"/>
      <c r="N708" s="197"/>
      <c r="O708" s="197"/>
      <c r="P708" s="197"/>
      <c r="Q708" s="197"/>
      <c r="R708" s="197"/>
      <c r="S708" s="197"/>
      <c r="T708" s="198"/>
      <c r="AT708" s="192" t="s">
        <v>167</v>
      </c>
      <c r="AU708" s="192" t="s">
        <v>93</v>
      </c>
      <c r="AV708" s="14" t="s">
        <v>93</v>
      </c>
      <c r="AW708" s="14" t="s">
        <v>38</v>
      </c>
      <c r="AX708" s="14" t="s">
        <v>83</v>
      </c>
      <c r="AY708" s="192" t="s">
        <v>159</v>
      </c>
    </row>
    <row r="709" spans="1:65" s="15" customFormat="1">
      <c r="B709" s="199"/>
      <c r="D709" s="184" t="s">
        <v>167</v>
      </c>
      <c r="E709" s="200" t="s">
        <v>1</v>
      </c>
      <c r="F709" s="201" t="s">
        <v>172</v>
      </c>
      <c r="H709" s="202">
        <v>16.884</v>
      </c>
      <c r="I709" s="203"/>
      <c r="L709" s="199"/>
      <c r="M709" s="204"/>
      <c r="N709" s="205"/>
      <c r="O709" s="205"/>
      <c r="P709" s="205"/>
      <c r="Q709" s="205"/>
      <c r="R709" s="205"/>
      <c r="S709" s="205"/>
      <c r="T709" s="206"/>
      <c r="AT709" s="200" t="s">
        <v>167</v>
      </c>
      <c r="AU709" s="200" t="s">
        <v>93</v>
      </c>
      <c r="AV709" s="15" t="s">
        <v>165</v>
      </c>
      <c r="AW709" s="15" t="s">
        <v>38</v>
      </c>
      <c r="AX709" s="15" t="s">
        <v>91</v>
      </c>
      <c r="AY709" s="200" t="s">
        <v>159</v>
      </c>
    </row>
    <row r="710" spans="1:65" s="2" customFormat="1" ht="14.4" customHeight="1">
      <c r="A710" s="34"/>
      <c r="B710" s="168"/>
      <c r="C710" s="207" t="s">
        <v>1211</v>
      </c>
      <c r="D710" s="207" t="s">
        <v>209</v>
      </c>
      <c r="E710" s="208" t="s">
        <v>1212</v>
      </c>
      <c r="F710" s="209" t="s">
        <v>1213</v>
      </c>
      <c r="G710" s="210" t="s">
        <v>164</v>
      </c>
      <c r="H710" s="211">
        <v>685.16800000000001</v>
      </c>
      <c r="I710" s="212"/>
      <c r="J710" s="213">
        <f>ROUND(I710*H710,2)</f>
        <v>0</v>
      </c>
      <c r="K710" s="214"/>
      <c r="L710" s="215"/>
      <c r="M710" s="216" t="s">
        <v>1</v>
      </c>
      <c r="N710" s="217" t="s">
        <v>48</v>
      </c>
      <c r="O710" s="60"/>
      <c r="P710" s="179">
        <f>O710*H710</f>
        <v>0</v>
      </c>
      <c r="Q710" s="179">
        <v>2.9999999999999997E-4</v>
      </c>
      <c r="R710" s="179">
        <f>Q710*H710</f>
        <v>0.20555039999999999</v>
      </c>
      <c r="S710" s="179">
        <v>0</v>
      </c>
      <c r="T710" s="180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81" t="s">
        <v>458</v>
      </c>
      <c r="AT710" s="181" t="s">
        <v>209</v>
      </c>
      <c r="AU710" s="181" t="s">
        <v>93</v>
      </c>
      <c r="AY710" s="18" t="s">
        <v>159</v>
      </c>
      <c r="BE710" s="182">
        <f>IF(N710="základní",J710,0)</f>
        <v>0</v>
      </c>
      <c r="BF710" s="182">
        <f>IF(N710="snížená",J710,0)</f>
        <v>0</v>
      </c>
      <c r="BG710" s="182">
        <f>IF(N710="zákl. přenesená",J710,0)</f>
        <v>0</v>
      </c>
      <c r="BH710" s="182">
        <f>IF(N710="sníž. přenesená",J710,0)</f>
        <v>0</v>
      </c>
      <c r="BI710" s="182">
        <f>IF(N710="nulová",J710,0)</f>
        <v>0</v>
      </c>
      <c r="BJ710" s="18" t="s">
        <v>91</v>
      </c>
      <c r="BK710" s="182">
        <f>ROUND(I710*H710,2)</f>
        <v>0</v>
      </c>
      <c r="BL710" s="18" t="s">
        <v>247</v>
      </c>
      <c r="BM710" s="181" t="s">
        <v>1214</v>
      </c>
    </row>
    <row r="711" spans="1:65" s="14" customFormat="1">
      <c r="B711" s="191"/>
      <c r="D711" s="184" t="s">
        <v>167</v>
      </c>
      <c r="E711" s="192" t="s">
        <v>1</v>
      </c>
      <c r="F711" s="193" t="s">
        <v>1215</v>
      </c>
      <c r="H711" s="194">
        <v>644.64599999999996</v>
      </c>
      <c r="I711" s="195"/>
      <c r="L711" s="191"/>
      <c r="M711" s="196"/>
      <c r="N711" s="197"/>
      <c r="O711" s="197"/>
      <c r="P711" s="197"/>
      <c r="Q711" s="197"/>
      <c r="R711" s="197"/>
      <c r="S711" s="197"/>
      <c r="T711" s="198"/>
      <c r="AT711" s="192" t="s">
        <v>167</v>
      </c>
      <c r="AU711" s="192" t="s">
        <v>93</v>
      </c>
      <c r="AV711" s="14" t="s">
        <v>93</v>
      </c>
      <c r="AW711" s="14" t="s">
        <v>38</v>
      </c>
      <c r="AX711" s="14" t="s">
        <v>83</v>
      </c>
      <c r="AY711" s="192" t="s">
        <v>159</v>
      </c>
    </row>
    <row r="712" spans="1:65" s="14" customFormat="1">
      <c r="B712" s="191"/>
      <c r="D712" s="184" t="s">
        <v>167</v>
      </c>
      <c r="E712" s="192" t="s">
        <v>1</v>
      </c>
      <c r="F712" s="193" t="s">
        <v>1216</v>
      </c>
      <c r="H712" s="194">
        <v>40.521999999999998</v>
      </c>
      <c r="I712" s="195"/>
      <c r="L712" s="191"/>
      <c r="M712" s="196"/>
      <c r="N712" s="197"/>
      <c r="O712" s="197"/>
      <c r="P712" s="197"/>
      <c r="Q712" s="197"/>
      <c r="R712" s="197"/>
      <c r="S712" s="197"/>
      <c r="T712" s="198"/>
      <c r="AT712" s="192" t="s">
        <v>167</v>
      </c>
      <c r="AU712" s="192" t="s">
        <v>93</v>
      </c>
      <c r="AV712" s="14" t="s">
        <v>93</v>
      </c>
      <c r="AW712" s="14" t="s">
        <v>38</v>
      </c>
      <c r="AX712" s="14" t="s">
        <v>83</v>
      </c>
      <c r="AY712" s="192" t="s">
        <v>159</v>
      </c>
    </row>
    <row r="713" spans="1:65" s="15" customFormat="1">
      <c r="B713" s="199"/>
      <c r="D713" s="184" t="s">
        <v>167</v>
      </c>
      <c r="E713" s="200" t="s">
        <v>1</v>
      </c>
      <c r="F713" s="201" t="s">
        <v>172</v>
      </c>
      <c r="H713" s="202">
        <v>685.16800000000001</v>
      </c>
      <c r="I713" s="203"/>
      <c r="L713" s="199"/>
      <c r="M713" s="204"/>
      <c r="N713" s="205"/>
      <c r="O713" s="205"/>
      <c r="P713" s="205"/>
      <c r="Q713" s="205"/>
      <c r="R713" s="205"/>
      <c r="S713" s="205"/>
      <c r="T713" s="206"/>
      <c r="AT713" s="200" t="s">
        <v>167</v>
      </c>
      <c r="AU713" s="200" t="s">
        <v>93</v>
      </c>
      <c r="AV713" s="15" t="s">
        <v>165</v>
      </c>
      <c r="AW713" s="15" t="s">
        <v>38</v>
      </c>
      <c r="AX713" s="15" t="s">
        <v>91</v>
      </c>
      <c r="AY713" s="200" t="s">
        <v>159</v>
      </c>
    </row>
    <row r="714" spans="1:65" s="2" customFormat="1" ht="19.8" customHeight="1">
      <c r="A714" s="34"/>
      <c r="B714" s="168"/>
      <c r="C714" s="169" t="s">
        <v>1217</v>
      </c>
      <c r="D714" s="169" t="s">
        <v>161</v>
      </c>
      <c r="E714" s="170" t="s">
        <v>1218</v>
      </c>
      <c r="F714" s="171" t="s">
        <v>1219</v>
      </c>
      <c r="G714" s="172" t="s">
        <v>308</v>
      </c>
      <c r="H714" s="173">
        <v>1.591</v>
      </c>
      <c r="I714" s="174"/>
      <c r="J714" s="175">
        <f>ROUND(I714*H714,2)</f>
        <v>0</v>
      </c>
      <c r="K714" s="176"/>
      <c r="L714" s="35"/>
      <c r="M714" s="177" t="s">
        <v>1</v>
      </c>
      <c r="N714" s="178" t="s">
        <v>48</v>
      </c>
      <c r="O714" s="60"/>
      <c r="P714" s="179">
        <f>O714*H714</f>
        <v>0</v>
      </c>
      <c r="Q714" s="179">
        <v>0</v>
      </c>
      <c r="R714" s="179">
        <f>Q714*H714</f>
        <v>0</v>
      </c>
      <c r="S714" s="179">
        <v>0</v>
      </c>
      <c r="T714" s="180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81" t="s">
        <v>247</v>
      </c>
      <c r="AT714" s="181" t="s">
        <v>161</v>
      </c>
      <c r="AU714" s="181" t="s">
        <v>93</v>
      </c>
      <c r="AY714" s="18" t="s">
        <v>159</v>
      </c>
      <c r="BE714" s="182">
        <f>IF(N714="základní",J714,0)</f>
        <v>0</v>
      </c>
      <c r="BF714" s="182">
        <f>IF(N714="snížená",J714,0)</f>
        <v>0</v>
      </c>
      <c r="BG714" s="182">
        <f>IF(N714="zákl. přenesená",J714,0)</f>
        <v>0</v>
      </c>
      <c r="BH714" s="182">
        <f>IF(N714="sníž. přenesená",J714,0)</f>
        <v>0</v>
      </c>
      <c r="BI714" s="182">
        <f>IF(N714="nulová",J714,0)</f>
        <v>0</v>
      </c>
      <c r="BJ714" s="18" t="s">
        <v>91</v>
      </c>
      <c r="BK714" s="182">
        <f>ROUND(I714*H714,2)</f>
        <v>0</v>
      </c>
      <c r="BL714" s="18" t="s">
        <v>247</v>
      </c>
      <c r="BM714" s="181" t="s">
        <v>1220</v>
      </c>
    </row>
    <row r="715" spans="1:65" s="2" customFormat="1" ht="19.8" customHeight="1">
      <c r="A715" s="34"/>
      <c r="B715" s="168"/>
      <c r="C715" s="169" t="s">
        <v>1221</v>
      </c>
      <c r="D715" s="169" t="s">
        <v>161</v>
      </c>
      <c r="E715" s="170" t="s">
        <v>1222</v>
      </c>
      <c r="F715" s="171" t="s">
        <v>1223</v>
      </c>
      <c r="G715" s="172" t="s">
        <v>308</v>
      </c>
      <c r="H715" s="173">
        <v>1.591</v>
      </c>
      <c r="I715" s="174"/>
      <c r="J715" s="175">
        <f>ROUND(I715*H715,2)</f>
        <v>0</v>
      </c>
      <c r="K715" s="176"/>
      <c r="L715" s="35"/>
      <c r="M715" s="177" t="s">
        <v>1</v>
      </c>
      <c r="N715" s="178" t="s">
        <v>48</v>
      </c>
      <c r="O715" s="60"/>
      <c r="P715" s="179">
        <f>O715*H715</f>
        <v>0</v>
      </c>
      <c r="Q715" s="179">
        <v>0</v>
      </c>
      <c r="R715" s="179">
        <f>Q715*H715</f>
        <v>0</v>
      </c>
      <c r="S715" s="179">
        <v>0</v>
      </c>
      <c r="T715" s="180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81" t="s">
        <v>247</v>
      </c>
      <c r="AT715" s="181" t="s">
        <v>161</v>
      </c>
      <c r="AU715" s="181" t="s">
        <v>93</v>
      </c>
      <c r="AY715" s="18" t="s">
        <v>159</v>
      </c>
      <c r="BE715" s="182">
        <f>IF(N715="základní",J715,0)</f>
        <v>0</v>
      </c>
      <c r="BF715" s="182">
        <f>IF(N715="snížená",J715,0)</f>
        <v>0</v>
      </c>
      <c r="BG715" s="182">
        <f>IF(N715="zákl. přenesená",J715,0)</f>
        <v>0</v>
      </c>
      <c r="BH715" s="182">
        <f>IF(N715="sníž. přenesená",J715,0)</f>
        <v>0</v>
      </c>
      <c r="BI715" s="182">
        <f>IF(N715="nulová",J715,0)</f>
        <v>0</v>
      </c>
      <c r="BJ715" s="18" t="s">
        <v>91</v>
      </c>
      <c r="BK715" s="182">
        <f>ROUND(I715*H715,2)</f>
        <v>0</v>
      </c>
      <c r="BL715" s="18" t="s">
        <v>247</v>
      </c>
      <c r="BM715" s="181" t="s">
        <v>1224</v>
      </c>
    </row>
    <row r="716" spans="1:65" s="12" customFormat="1" ht="22.8" customHeight="1">
      <c r="B716" s="155"/>
      <c r="D716" s="156" t="s">
        <v>82</v>
      </c>
      <c r="E716" s="166" t="s">
        <v>1225</v>
      </c>
      <c r="F716" s="166" t="s">
        <v>1226</v>
      </c>
      <c r="I716" s="158"/>
      <c r="J716" s="167">
        <f>BK716</f>
        <v>0</v>
      </c>
      <c r="L716" s="155"/>
      <c r="M716" s="160"/>
      <c r="N716" s="161"/>
      <c r="O716" s="161"/>
      <c r="P716" s="162">
        <f>SUM(P717:P761)</f>
        <v>0</v>
      </c>
      <c r="Q716" s="161"/>
      <c r="R716" s="162">
        <f>SUM(R717:R761)</f>
        <v>2.0777240000000003</v>
      </c>
      <c r="S716" s="161"/>
      <c r="T716" s="163">
        <f>SUM(T717:T761)</f>
        <v>2.6436000000000002</v>
      </c>
      <c r="AR716" s="156" t="s">
        <v>93</v>
      </c>
      <c r="AT716" s="164" t="s">
        <v>82</v>
      </c>
      <c r="AU716" s="164" t="s">
        <v>91</v>
      </c>
      <c r="AY716" s="156" t="s">
        <v>159</v>
      </c>
      <c r="BK716" s="165">
        <f>SUM(BK717:BK761)</f>
        <v>0</v>
      </c>
    </row>
    <row r="717" spans="1:65" s="2" customFormat="1" ht="19.8" customHeight="1">
      <c r="A717" s="34"/>
      <c r="B717" s="168"/>
      <c r="C717" s="169" t="s">
        <v>1227</v>
      </c>
      <c r="D717" s="169" t="s">
        <v>161</v>
      </c>
      <c r="E717" s="170" t="s">
        <v>1228</v>
      </c>
      <c r="F717" s="171" t="s">
        <v>1229</v>
      </c>
      <c r="G717" s="172" t="s">
        <v>164</v>
      </c>
      <c r="H717" s="173">
        <v>264.36</v>
      </c>
      <c r="I717" s="174"/>
      <c r="J717" s="175">
        <f>ROUND(I717*H717,2)</f>
        <v>0</v>
      </c>
      <c r="K717" s="176"/>
      <c r="L717" s="35"/>
      <c r="M717" s="177" t="s">
        <v>1</v>
      </c>
      <c r="N717" s="178" t="s">
        <v>48</v>
      </c>
      <c r="O717" s="60"/>
      <c r="P717" s="179">
        <f>O717*H717</f>
        <v>0</v>
      </c>
      <c r="Q717" s="179">
        <v>0</v>
      </c>
      <c r="R717" s="179">
        <f>Q717*H717</f>
        <v>0</v>
      </c>
      <c r="S717" s="179">
        <v>0.01</v>
      </c>
      <c r="T717" s="180">
        <f>S717*H717</f>
        <v>2.6436000000000002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81" t="s">
        <v>247</v>
      </c>
      <c r="AT717" s="181" t="s">
        <v>161</v>
      </c>
      <c r="AU717" s="181" t="s">
        <v>93</v>
      </c>
      <c r="AY717" s="18" t="s">
        <v>159</v>
      </c>
      <c r="BE717" s="182">
        <f>IF(N717="základní",J717,0)</f>
        <v>0</v>
      </c>
      <c r="BF717" s="182">
        <f>IF(N717="snížená",J717,0)</f>
        <v>0</v>
      </c>
      <c r="BG717" s="182">
        <f>IF(N717="zákl. přenesená",J717,0)</f>
        <v>0</v>
      </c>
      <c r="BH717" s="182">
        <f>IF(N717="sníž. přenesená",J717,0)</f>
        <v>0</v>
      </c>
      <c r="BI717" s="182">
        <f>IF(N717="nulová",J717,0)</f>
        <v>0</v>
      </c>
      <c r="BJ717" s="18" t="s">
        <v>91</v>
      </c>
      <c r="BK717" s="182">
        <f>ROUND(I717*H717,2)</f>
        <v>0</v>
      </c>
      <c r="BL717" s="18" t="s">
        <v>247</v>
      </c>
      <c r="BM717" s="181" t="s">
        <v>1230</v>
      </c>
    </row>
    <row r="718" spans="1:65" s="13" customFormat="1" ht="20.399999999999999">
      <c r="B718" s="183"/>
      <c r="D718" s="184" t="s">
        <v>167</v>
      </c>
      <c r="E718" s="185" t="s">
        <v>1</v>
      </c>
      <c r="F718" s="186" t="s">
        <v>1231</v>
      </c>
      <c r="H718" s="185" t="s">
        <v>1</v>
      </c>
      <c r="I718" s="187"/>
      <c r="L718" s="183"/>
      <c r="M718" s="188"/>
      <c r="N718" s="189"/>
      <c r="O718" s="189"/>
      <c r="P718" s="189"/>
      <c r="Q718" s="189"/>
      <c r="R718" s="189"/>
      <c r="S718" s="189"/>
      <c r="T718" s="190"/>
      <c r="AT718" s="185" t="s">
        <v>167</v>
      </c>
      <c r="AU718" s="185" t="s">
        <v>93</v>
      </c>
      <c r="AV718" s="13" t="s">
        <v>91</v>
      </c>
      <c r="AW718" s="13" t="s">
        <v>38</v>
      </c>
      <c r="AX718" s="13" t="s">
        <v>83</v>
      </c>
      <c r="AY718" s="185" t="s">
        <v>159</v>
      </c>
    </row>
    <row r="719" spans="1:65" s="14" customFormat="1">
      <c r="B719" s="191"/>
      <c r="D719" s="184" t="s">
        <v>167</v>
      </c>
      <c r="E719" s="192" t="s">
        <v>1</v>
      </c>
      <c r="F719" s="193" t="s">
        <v>1232</v>
      </c>
      <c r="H719" s="194">
        <v>264.36</v>
      </c>
      <c r="I719" s="195"/>
      <c r="L719" s="191"/>
      <c r="M719" s="196"/>
      <c r="N719" s="197"/>
      <c r="O719" s="197"/>
      <c r="P719" s="197"/>
      <c r="Q719" s="197"/>
      <c r="R719" s="197"/>
      <c r="S719" s="197"/>
      <c r="T719" s="198"/>
      <c r="AT719" s="192" t="s">
        <v>167</v>
      </c>
      <c r="AU719" s="192" t="s">
        <v>93</v>
      </c>
      <c r="AV719" s="14" t="s">
        <v>93</v>
      </c>
      <c r="AW719" s="14" t="s">
        <v>38</v>
      </c>
      <c r="AX719" s="14" t="s">
        <v>83</v>
      </c>
      <c r="AY719" s="192" t="s">
        <v>159</v>
      </c>
    </row>
    <row r="720" spans="1:65" s="15" customFormat="1">
      <c r="B720" s="199"/>
      <c r="D720" s="184" t="s">
        <v>167</v>
      </c>
      <c r="E720" s="200" t="s">
        <v>1</v>
      </c>
      <c r="F720" s="201" t="s">
        <v>172</v>
      </c>
      <c r="H720" s="202">
        <v>264.36</v>
      </c>
      <c r="I720" s="203"/>
      <c r="L720" s="199"/>
      <c r="M720" s="204"/>
      <c r="N720" s="205"/>
      <c r="O720" s="205"/>
      <c r="P720" s="205"/>
      <c r="Q720" s="205"/>
      <c r="R720" s="205"/>
      <c r="S720" s="205"/>
      <c r="T720" s="206"/>
      <c r="AT720" s="200" t="s">
        <v>167</v>
      </c>
      <c r="AU720" s="200" t="s">
        <v>93</v>
      </c>
      <c r="AV720" s="15" t="s">
        <v>165</v>
      </c>
      <c r="AW720" s="15" t="s">
        <v>38</v>
      </c>
      <c r="AX720" s="15" t="s">
        <v>91</v>
      </c>
      <c r="AY720" s="200" t="s">
        <v>159</v>
      </c>
    </row>
    <row r="721" spans="1:65" s="2" customFormat="1" ht="19.8" customHeight="1">
      <c r="A721" s="34"/>
      <c r="B721" s="168"/>
      <c r="C721" s="169" t="s">
        <v>1233</v>
      </c>
      <c r="D721" s="169" t="s">
        <v>161</v>
      </c>
      <c r="E721" s="170" t="s">
        <v>1234</v>
      </c>
      <c r="F721" s="171" t="s">
        <v>1235</v>
      </c>
      <c r="G721" s="172" t="s">
        <v>164</v>
      </c>
      <c r="H721" s="173">
        <v>264.36</v>
      </c>
      <c r="I721" s="174"/>
      <c r="J721" s="175">
        <f>ROUND(I721*H721,2)</f>
        <v>0</v>
      </c>
      <c r="K721" s="176"/>
      <c r="L721" s="35"/>
      <c r="M721" s="177" t="s">
        <v>1</v>
      </c>
      <c r="N721" s="178" t="s">
        <v>48</v>
      </c>
      <c r="O721" s="60"/>
      <c r="P721" s="179">
        <f>O721*H721</f>
        <v>0</v>
      </c>
      <c r="Q721" s="179">
        <v>0</v>
      </c>
      <c r="R721" s="179">
        <f>Q721*H721</f>
        <v>0</v>
      </c>
      <c r="S721" s="179">
        <v>0</v>
      </c>
      <c r="T721" s="180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81" t="s">
        <v>247</v>
      </c>
      <c r="AT721" s="181" t="s">
        <v>161</v>
      </c>
      <c r="AU721" s="181" t="s">
        <v>93</v>
      </c>
      <c r="AY721" s="18" t="s">
        <v>159</v>
      </c>
      <c r="BE721" s="182">
        <f>IF(N721="základní",J721,0)</f>
        <v>0</v>
      </c>
      <c r="BF721" s="182">
        <f>IF(N721="snížená",J721,0)</f>
        <v>0</v>
      </c>
      <c r="BG721" s="182">
        <f>IF(N721="zákl. přenesená",J721,0)</f>
        <v>0</v>
      </c>
      <c r="BH721" s="182">
        <f>IF(N721="sníž. přenesená",J721,0)</f>
        <v>0</v>
      </c>
      <c r="BI721" s="182">
        <f>IF(N721="nulová",J721,0)</f>
        <v>0</v>
      </c>
      <c r="BJ721" s="18" t="s">
        <v>91</v>
      </c>
      <c r="BK721" s="182">
        <f>ROUND(I721*H721,2)</f>
        <v>0</v>
      </c>
      <c r="BL721" s="18" t="s">
        <v>247</v>
      </c>
      <c r="BM721" s="181" t="s">
        <v>1236</v>
      </c>
    </row>
    <row r="722" spans="1:65" s="13" customFormat="1">
      <c r="B722" s="183"/>
      <c r="D722" s="184" t="s">
        <v>167</v>
      </c>
      <c r="E722" s="185" t="s">
        <v>1</v>
      </c>
      <c r="F722" s="186" t="s">
        <v>1237</v>
      </c>
      <c r="H722" s="185" t="s">
        <v>1</v>
      </c>
      <c r="I722" s="187"/>
      <c r="L722" s="183"/>
      <c r="M722" s="188"/>
      <c r="N722" s="189"/>
      <c r="O722" s="189"/>
      <c r="P722" s="189"/>
      <c r="Q722" s="189"/>
      <c r="R722" s="189"/>
      <c r="S722" s="189"/>
      <c r="T722" s="190"/>
      <c r="AT722" s="185" t="s">
        <v>167</v>
      </c>
      <c r="AU722" s="185" t="s">
        <v>93</v>
      </c>
      <c r="AV722" s="13" t="s">
        <v>91</v>
      </c>
      <c r="AW722" s="13" t="s">
        <v>38</v>
      </c>
      <c r="AX722" s="13" t="s">
        <v>83</v>
      </c>
      <c r="AY722" s="185" t="s">
        <v>159</v>
      </c>
    </row>
    <row r="723" spans="1:65" s="14" customFormat="1">
      <c r="B723" s="191"/>
      <c r="D723" s="184" t="s">
        <v>167</v>
      </c>
      <c r="E723" s="192" t="s">
        <v>1</v>
      </c>
      <c r="F723" s="193" t="s">
        <v>1238</v>
      </c>
      <c r="H723" s="194">
        <v>264.36</v>
      </c>
      <c r="I723" s="195"/>
      <c r="L723" s="191"/>
      <c r="M723" s="196"/>
      <c r="N723" s="197"/>
      <c r="O723" s="197"/>
      <c r="P723" s="197"/>
      <c r="Q723" s="197"/>
      <c r="R723" s="197"/>
      <c r="S723" s="197"/>
      <c r="T723" s="198"/>
      <c r="AT723" s="192" t="s">
        <v>167</v>
      </c>
      <c r="AU723" s="192" t="s">
        <v>93</v>
      </c>
      <c r="AV723" s="14" t="s">
        <v>93</v>
      </c>
      <c r="AW723" s="14" t="s">
        <v>38</v>
      </c>
      <c r="AX723" s="14" t="s">
        <v>83</v>
      </c>
      <c r="AY723" s="192" t="s">
        <v>159</v>
      </c>
    </row>
    <row r="724" spans="1:65" s="15" customFormat="1">
      <c r="B724" s="199"/>
      <c r="D724" s="184" t="s">
        <v>167</v>
      </c>
      <c r="E724" s="200" t="s">
        <v>1</v>
      </c>
      <c r="F724" s="201" t="s">
        <v>172</v>
      </c>
      <c r="H724" s="202">
        <v>264.36</v>
      </c>
      <c r="I724" s="203"/>
      <c r="L724" s="199"/>
      <c r="M724" s="204"/>
      <c r="N724" s="205"/>
      <c r="O724" s="205"/>
      <c r="P724" s="205"/>
      <c r="Q724" s="205"/>
      <c r="R724" s="205"/>
      <c r="S724" s="205"/>
      <c r="T724" s="206"/>
      <c r="AT724" s="200" t="s">
        <v>167</v>
      </c>
      <c r="AU724" s="200" t="s">
        <v>93</v>
      </c>
      <c r="AV724" s="15" t="s">
        <v>165</v>
      </c>
      <c r="AW724" s="15" t="s">
        <v>38</v>
      </c>
      <c r="AX724" s="15" t="s">
        <v>91</v>
      </c>
      <c r="AY724" s="200" t="s">
        <v>159</v>
      </c>
    </row>
    <row r="725" spans="1:65" s="2" customFormat="1" ht="19.8" customHeight="1">
      <c r="A725" s="34"/>
      <c r="B725" s="168"/>
      <c r="C725" s="169" t="s">
        <v>1239</v>
      </c>
      <c r="D725" s="169" t="s">
        <v>161</v>
      </c>
      <c r="E725" s="170" t="s">
        <v>1240</v>
      </c>
      <c r="F725" s="171" t="s">
        <v>1241</v>
      </c>
      <c r="G725" s="172" t="s">
        <v>164</v>
      </c>
      <c r="H725" s="173">
        <v>30.08</v>
      </c>
      <c r="I725" s="174"/>
      <c r="J725" s="175">
        <f>ROUND(I725*H725,2)</f>
        <v>0</v>
      </c>
      <c r="K725" s="176"/>
      <c r="L725" s="35"/>
      <c r="M725" s="177" t="s">
        <v>1</v>
      </c>
      <c r="N725" s="178" t="s">
        <v>48</v>
      </c>
      <c r="O725" s="60"/>
      <c r="P725" s="179">
        <f>O725*H725</f>
        <v>0</v>
      </c>
      <c r="Q725" s="179">
        <v>0</v>
      </c>
      <c r="R725" s="179">
        <f>Q725*H725</f>
        <v>0</v>
      </c>
      <c r="S725" s="179">
        <v>0</v>
      </c>
      <c r="T725" s="180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81" t="s">
        <v>165</v>
      </c>
      <c r="AT725" s="181" t="s">
        <v>161</v>
      </c>
      <c r="AU725" s="181" t="s">
        <v>93</v>
      </c>
      <c r="AY725" s="18" t="s">
        <v>159</v>
      </c>
      <c r="BE725" s="182">
        <f>IF(N725="základní",J725,0)</f>
        <v>0</v>
      </c>
      <c r="BF725" s="182">
        <f>IF(N725="snížená",J725,0)</f>
        <v>0</v>
      </c>
      <c r="BG725" s="182">
        <f>IF(N725="zákl. přenesená",J725,0)</f>
        <v>0</v>
      </c>
      <c r="BH725" s="182">
        <f>IF(N725="sníž. přenesená",J725,0)</f>
        <v>0</v>
      </c>
      <c r="BI725" s="182">
        <f>IF(N725="nulová",J725,0)</f>
        <v>0</v>
      </c>
      <c r="BJ725" s="18" t="s">
        <v>91</v>
      </c>
      <c r="BK725" s="182">
        <f>ROUND(I725*H725,2)</f>
        <v>0</v>
      </c>
      <c r="BL725" s="18" t="s">
        <v>165</v>
      </c>
      <c r="BM725" s="181" t="s">
        <v>1242</v>
      </c>
    </row>
    <row r="726" spans="1:65" s="13" customFormat="1">
      <c r="B726" s="183"/>
      <c r="D726" s="184" t="s">
        <v>167</v>
      </c>
      <c r="E726" s="185" t="s">
        <v>1</v>
      </c>
      <c r="F726" s="186" t="s">
        <v>1237</v>
      </c>
      <c r="H726" s="185" t="s">
        <v>1</v>
      </c>
      <c r="I726" s="187"/>
      <c r="L726" s="183"/>
      <c r="M726" s="188"/>
      <c r="N726" s="189"/>
      <c r="O726" s="189"/>
      <c r="P726" s="189"/>
      <c r="Q726" s="189"/>
      <c r="R726" s="189"/>
      <c r="S726" s="189"/>
      <c r="T726" s="190"/>
      <c r="AT726" s="185" t="s">
        <v>167</v>
      </c>
      <c r="AU726" s="185" t="s">
        <v>93</v>
      </c>
      <c r="AV726" s="13" t="s">
        <v>91</v>
      </c>
      <c r="AW726" s="13" t="s">
        <v>38</v>
      </c>
      <c r="AX726" s="13" t="s">
        <v>83</v>
      </c>
      <c r="AY726" s="185" t="s">
        <v>159</v>
      </c>
    </row>
    <row r="727" spans="1:65" s="14" customFormat="1">
      <c r="B727" s="191"/>
      <c r="D727" s="184" t="s">
        <v>167</v>
      </c>
      <c r="E727" s="192" t="s">
        <v>1</v>
      </c>
      <c r="F727" s="193" t="s">
        <v>1243</v>
      </c>
      <c r="H727" s="194">
        <v>30.08</v>
      </c>
      <c r="I727" s="195"/>
      <c r="L727" s="191"/>
      <c r="M727" s="196"/>
      <c r="N727" s="197"/>
      <c r="O727" s="197"/>
      <c r="P727" s="197"/>
      <c r="Q727" s="197"/>
      <c r="R727" s="197"/>
      <c r="S727" s="197"/>
      <c r="T727" s="198"/>
      <c r="AT727" s="192" t="s">
        <v>167</v>
      </c>
      <c r="AU727" s="192" t="s">
        <v>93</v>
      </c>
      <c r="AV727" s="14" t="s">
        <v>93</v>
      </c>
      <c r="AW727" s="14" t="s">
        <v>38</v>
      </c>
      <c r="AX727" s="14" t="s">
        <v>83</v>
      </c>
      <c r="AY727" s="192" t="s">
        <v>159</v>
      </c>
    </row>
    <row r="728" spans="1:65" s="15" customFormat="1">
      <c r="B728" s="199"/>
      <c r="D728" s="184" t="s">
        <v>167</v>
      </c>
      <c r="E728" s="200" t="s">
        <v>1</v>
      </c>
      <c r="F728" s="201" t="s">
        <v>172</v>
      </c>
      <c r="H728" s="202">
        <v>30.08</v>
      </c>
      <c r="I728" s="203"/>
      <c r="L728" s="199"/>
      <c r="M728" s="204"/>
      <c r="N728" s="205"/>
      <c r="O728" s="205"/>
      <c r="P728" s="205"/>
      <c r="Q728" s="205"/>
      <c r="R728" s="205"/>
      <c r="S728" s="205"/>
      <c r="T728" s="206"/>
      <c r="AT728" s="200" t="s">
        <v>167</v>
      </c>
      <c r="AU728" s="200" t="s">
        <v>93</v>
      </c>
      <c r="AV728" s="15" t="s">
        <v>165</v>
      </c>
      <c r="AW728" s="15" t="s">
        <v>38</v>
      </c>
      <c r="AX728" s="15" t="s">
        <v>91</v>
      </c>
      <c r="AY728" s="200" t="s">
        <v>159</v>
      </c>
    </row>
    <row r="729" spans="1:65" s="2" customFormat="1" ht="14.4" customHeight="1">
      <c r="A729" s="34"/>
      <c r="B729" s="168"/>
      <c r="C729" s="207" t="s">
        <v>1244</v>
      </c>
      <c r="D729" s="207" t="s">
        <v>209</v>
      </c>
      <c r="E729" s="208" t="s">
        <v>568</v>
      </c>
      <c r="F729" s="209" t="s">
        <v>569</v>
      </c>
      <c r="G729" s="210" t="s">
        <v>308</v>
      </c>
      <c r="H729" s="211">
        <v>0.13600000000000001</v>
      </c>
      <c r="I729" s="212"/>
      <c r="J729" s="213">
        <f>ROUND(I729*H729,2)</f>
        <v>0</v>
      </c>
      <c r="K729" s="214"/>
      <c r="L729" s="215"/>
      <c r="M729" s="216" t="s">
        <v>1</v>
      </c>
      <c r="N729" s="217" t="s">
        <v>48</v>
      </c>
      <c r="O729" s="60"/>
      <c r="P729" s="179">
        <f>O729*H729</f>
        <v>0</v>
      </c>
      <c r="Q729" s="179">
        <v>1</v>
      </c>
      <c r="R729" s="179">
        <f>Q729*H729</f>
        <v>0.13600000000000001</v>
      </c>
      <c r="S729" s="179">
        <v>0</v>
      </c>
      <c r="T729" s="180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81" t="s">
        <v>458</v>
      </c>
      <c r="AT729" s="181" t="s">
        <v>209</v>
      </c>
      <c r="AU729" s="181" t="s">
        <v>93</v>
      </c>
      <c r="AY729" s="18" t="s">
        <v>159</v>
      </c>
      <c r="BE729" s="182">
        <f>IF(N729="základní",J729,0)</f>
        <v>0</v>
      </c>
      <c r="BF729" s="182">
        <f>IF(N729="snížená",J729,0)</f>
        <v>0</v>
      </c>
      <c r="BG729" s="182">
        <f>IF(N729="zákl. přenesená",J729,0)</f>
        <v>0</v>
      </c>
      <c r="BH729" s="182">
        <f>IF(N729="sníž. přenesená",J729,0)</f>
        <v>0</v>
      </c>
      <c r="BI729" s="182">
        <f>IF(N729="nulová",J729,0)</f>
        <v>0</v>
      </c>
      <c r="BJ729" s="18" t="s">
        <v>91</v>
      </c>
      <c r="BK729" s="182">
        <f>ROUND(I729*H729,2)</f>
        <v>0</v>
      </c>
      <c r="BL729" s="18" t="s">
        <v>247</v>
      </c>
      <c r="BM729" s="181" t="s">
        <v>1245</v>
      </c>
    </row>
    <row r="730" spans="1:65" s="14" customFormat="1">
      <c r="B730" s="191"/>
      <c r="D730" s="184" t="s">
        <v>167</v>
      </c>
      <c r="E730" s="192" t="s">
        <v>1</v>
      </c>
      <c r="F730" s="193" t="s">
        <v>1246</v>
      </c>
      <c r="H730" s="194">
        <v>0.122</v>
      </c>
      <c r="I730" s="195"/>
      <c r="L730" s="191"/>
      <c r="M730" s="196"/>
      <c r="N730" s="197"/>
      <c r="O730" s="197"/>
      <c r="P730" s="197"/>
      <c r="Q730" s="197"/>
      <c r="R730" s="197"/>
      <c r="S730" s="197"/>
      <c r="T730" s="198"/>
      <c r="AT730" s="192" t="s">
        <v>167</v>
      </c>
      <c r="AU730" s="192" t="s">
        <v>93</v>
      </c>
      <c r="AV730" s="14" t="s">
        <v>93</v>
      </c>
      <c r="AW730" s="14" t="s">
        <v>38</v>
      </c>
      <c r="AX730" s="14" t="s">
        <v>83</v>
      </c>
      <c r="AY730" s="192" t="s">
        <v>159</v>
      </c>
    </row>
    <row r="731" spans="1:65" s="14" customFormat="1">
      <c r="B731" s="191"/>
      <c r="D731" s="184" t="s">
        <v>167</v>
      </c>
      <c r="E731" s="192" t="s">
        <v>1</v>
      </c>
      <c r="F731" s="193" t="s">
        <v>1247</v>
      </c>
      <c r="H731" s="194">
        <v>1.4E-2</v>
      </c>
      <c r="I731" s="195"/>
      <c r="L731" s="191"/>
      <c r="M731" s="196"/>
      <c r="N731" s="197"/>
      <c r="O731" s="197"/>
      <c r="P731" s="197"/>
      <c r="Q731" s="197"/>
      <c r="R731" s="197"/>
      <c r="S731" s="197"/>
      <c r="T731" s="198"/>
      <c r="AT731" s="192" t="s">
        <v>167</v>
      </c>
      <c r="AU731" s="192" t="s">
        <v>93</v>
      </c>
      <c r="AV731" s="14" t="s">
        <v>93</v>
      </c>
      <c r="AW731" s="14" t="s">
        <v>38</v>
      </c>
      <c r="AX731" s="14" t="s">
        <v>83</v>
      </c>
      <c r="AY731" s="192" t="s">
        <v>159</v>
      </c>
    </row>
    <row r="732" spans="1:65" s="15" customFormat="1">
      <c r="B732" s="199"/>
      <c r="D732" s="184" t="s">
        <v>167</v>
      </c>
      <c r="E732" s="200" t="s">
        <v>1</v>
      </c>
      <c r="F732" s="201" t="s">
        <v>172</v>
      </c>
      <c r="H732" s="202">
        <v>0.13600000000000001</v>
      </c>
      <c r="I732" s="203"/>
      <c r="L732" s="199"/>
      <c r="M732" s="204"/>
      <c r="N732" s="205"/>
      <c r="O732" s="205"/>
      <c r="P732" s="205"/>
      <c r="Q732" s="205"/>
      <c r="R732" s="205"/>
      <c r="S732" s="205"/>
      <c r="T732" s="206"/>
      <c r="AT732" s="200" t="s">
        <v>167</v>
      </c>
      <c r="AU732" s="200" t="s">
        <v>93</v>
      </c>
      <c r="AV732" s="15" t="s">
        <v>165</v>
      </c>
      <c r="AW732" s="15" t="s">
        <v>38</v>
      </c>
      <c r="AX732" s="15" t="s">
        <v>91</v>
      </c>
      <c r="AY732" s="200" t="s">
        <v>159</v>
      </c>
    </row>
    <row r="733" spans="1:65" s="2" customFormat="1" ht="19.8" customHeight="1">
      <c r="A733" s="34"/>
      <c r="B733" s="168"/>
      <c r="C733" s="169" t="s">
        <v>1248</v>
      </c>
      <c r="D733" s="169" t="s">
        <v>161</v>
      </c>
      <c r="E733" s="170" t="s">
        <v>1249</v>
      </c>
      <c r="F733" s="171" t="s">
        <v>1250</v>
      </c>
      <c r="G733" s="172" t="s">
        <v>164</v>
      </c>
      <c r="H733" s="173">
        <v>160.80000000000001</v>
      </c>
      <c r="I733" s="174"/>
      <c r="J733" s="175">
        <f>ROUND(I733*H733,2)</f>
        <v>0</v>
      </c>
      <c r="K733" s="176"/>
      <c r="L733" s="35"/>
      <c r="M733" s="177" t="s">
        <v>1</v>
      </c>
      <c r="N733" s="178" t="s">
        <v>48</v>
      </c>
      <c r="O733" s="60"/>
      <c r="P733" s="179">
        <f>O733*H733</f>
        <v>0</v>
      </c>
      <c r="Q733" s="179">
        <v>0</v>
      </c>
      <c r="R733" s="179">
        <f>Q733*H733</f>
        <v>0</v>
      </c>
      <c r="S733" s="179">
        <v>0</v>
      </c>
      <c r="T733" s="180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81" t="s">
        <v>247</v>
      </c>
      <c r="AT733" s="181" t="s">
        <v>161</v>
      </c>
      <c r="AU733" s="181" t="s">
        <v>93</v>
      </c>
      <c r="AY733" s="18" t="s">
        <v>159</v>
      </c>
      <c r="BE733" s="182">
        <f>IF(N733="základní",J733,0)</f>
        <v>0</v>
      </c>
      <c r="BF733" s="182">
        <f>IF(N733="snížená",J733,0)</f>
        <v>0</v>
      </c>
      <c r="BG733" s="182">
        <f>IF(N733="zákl. přenesená",J733,0)</f>
        <v>0</v>
      </c>
      <c r="BH733" s="182">
        <f>IF(N733="sníž. přenesená",J733,0)</f>
        <v>0</v>
      </c>
      <c r="BI733" s="182">
        <f>IF(N733="nulová",J733,0)</f>
        <v>0</v>
      </c>
      <c r="BJ733" s="18" t="s">
        <v>91</v>
      </c>
      <c r="BK733" s="182">
        <f>ROUND(I733*H733,2)</f>
        <v>0</v>
      </c>
      <c r="BL733" s="18" t="s">
        <v>247</v>
      </c>
      <c r="BM733" s="181" t="s">
        <v>1251</v>
      </c>
    </row>
    <row r="734" spans="1:65" s="13" customFormat="1">
      <c r="B734" s="183"/>
      <c r="D734" s="184" t="s">
        <v>167</v>
      </c>
      <c r="E734" s="185" t="s">
        <v>1</v>
      </c>
      <c r="F734" s="186" t="s">
        <v>1237</v>
      </c>
      <c r="H734" s="185" t="s">
        <v>1</v>
      </c>
      <c r="I734" s="187"/>
      <c r="L734" s="183"/>
      <c r="M734" s="188"/>
      <c r="N734" s="189"/>
      <c r="O734" s="189"/>
      <c r="P734" s="189"/>
      <c r="Q734" s="189"/>
      <c r="R734" s="189"/>
      <c r="S734" s="189"/>
      <c r="T734" s="190"/>
      <c r="AT734" s="185" t="s">
        <v>167</v>
      </c>
      <c r="AU734" s="185" t="s">
        <v>93</v>
      </c>
      <c r="AV734" s="13" t="s">
        <v>91</v>
      </c>
      <c r="AW734" s="13" t="s">
        <v>38</v>
      </c>
      <c r="AX734" s="13" t="s">
        <v>83</v>
      </c>
      <c r="AY734" s="185" t="s">
        <v>159</v>
      </c>
    </row>
    <row r="735" spans="1:65" s="14" customFormat="1" ht="20.399999999999999">
      <c r="B735" s="191"/>
      <c r="D735" s="184" t="s">
        <v>167</v>
      </c>
      <c r="E735" s="192" t="s">
        <v>1</v>
      </c>
      <c r="F735" s="193" t="s">
        <v>1252</v>
      </c>
      <c r="H735" s="194">
        <v>160.80000000000001</v>
      </c>
      <c r="I735" s="195"/>
      <c r="L735" s="191"/>
      <c r="M735" s="196"/>
      <c r="N735" s="197"/>
      <c r="O735" s="197"/>
      <c r="P735" s="197"/>
      <c r="Q735" s="197"/>
      <c r="R735" s="197"/>
      <c r="S735" s="197"/>
      <c r="T735" s="198"/>
      <c r="AT735" s="192" t="s">
        <v>167</v>
      </c>
      <c r="AU735" s="192" t="s">
        <v>93</v>
      </c>
      <c r="AV735" s="14" t="s">
        <v>93</v>
      </c>
      <c r="AW735" s="14" t="s">
        <v>38</v>
      </c>
      <c r="AX735" s="14" t="s">
        <v>83</v>
      </c>
      <c r="AY735" s="192" t="s">
        <v>159</v>
      </c>
    </row>
    <row r="736" spans="1:65" s="15" customFormat="1">
      <c r="B736" s="199"/>
      <c r="D736" s="184" t="s">
        <v>167</v>
      </c>
      <c r="E736" s="200" t="s">
        <v>1</v>
      </c>
      <c r="F736" s="201" t="s">
        <v>172</v>
      </c>
      <c r="H736" s="202">
        <v>160.80000000000001</v>
      </c>
      <c r="I736" s="203"/>
      <c r="L736" s="199"/>
      <c r="M736" s="204"/>
      <c r="N736" s="205"/>
      <c r="O736" s="205"/>
      <c r="P736" s="205"/>
      <c r="Q736" s="205"/>
      <c r="R736" s="205"/>
      <c r="S736" s="205"/>
      <c r="T736" s="206"/>
      <c r="AT736" s="200" t="s">
        <v>167</v>
      </c>
      <c r="AU736" s="200" t="s">
        <v>93</v>
      </c>
      <c r="AV736" s="15" t="s">
        <v>165</v>
      </c>
      <c r="AW736" s="15" t="s">
        <v>38</v>
      </c>
      <c r="AX736" s="15" t="s">
        <v>91</v>
      </c>
      <c r="AY736" s="200" t="s">
        <v>159</v>
      </c>
    </row>
    <row r="737" spans="1:65" s="2" customFormat="1" ht="40.200000000000003" customHeight="1">
      <c r="A737" s="34"/>
      <c r="B737" s="168"/>
      <c r="C737" s="207" t="s">
        <v>1253</v>
      </c>
      <c r="D737" s="207" t="s">
        <v>209</v>
      </c>
      <c r="E737" s="208" t="s">
        <v>1254</v>
      </c>
      <c r="F737" s="209" t="s">
        <v>1255</v>
      </c>
      <c r="G737" s="210" t="s">
        <v>164</v>
      </c>
      <c r="H737" s="211">
        <v>184.92</v>
      </c>
      <c r="I737" s="212"/>
      <c r="J737" s="213">
        <f>ROUND(I737*H737,2)</f>
        <v>0</v>
      </c>
      <c r="K737" s="214"/>
      <c r="L737" s="215"/>
      <c r="M737" s="216" t="s">
        <v>1</v>
      </c>
      <c r="N737" s="217" t="s">
        <v>48</v>
      </c>
      <c r="O737" s="60"/>
      <c r="P737" s="179">
        <f>O737*H737</f>
        <v>0</v>
      </c>
      <c r="Q737" s="179">
        <v>4.0000000000000001E-3</v>
      </c>
      <c r="R737" s="179">
        <f>Q737*H737</f>
        <v>0.73968</v>
      </c>
      <c r="S737" s="179">
        <v>0</v>
      </c>
      <c r="T737" s="180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81" t="s">
        <v>458</v>
      </c>
      <c r="AT737" s="181" t="s">
        <v>209</v>
      </c>
      <c r="AU737" s="181" t="s">
        <v>93</v>
      </c>
      <c r="AY737" s="18" t="s">
        <v>159</v>
      </c>
      <c r="BE737" s="182">
        <f>IF(N737="základní",J737,0)</f>
        <v>0</v>
      </c>
      <c r="BF737" s="182">
        <f>IF(N737="snížená",J737,0)</f>
        <v>0</v>
      </c>
      <c r="BG737" s="182">
        <f>IF(N737="zákl. přenesená",J737,0)</f>
        <v>0</v>
      </c>
      <c r="BH737" s="182">
        <f>IF(N737="sníž. přenesená",J737,0)</f>
        <v>0</v>
      </c>
      <c r="BI737" s="182">
        <f>IF(N737="nulová",J737,0)</f>
        <v>0</v>
      </c>
      <c r="BJ737" s="18" t="s">
        <v>91</v>
      </c>
      <c r="BK737" s="182">
        <f>ROUND(I737*H737,2)</f>
        <v>0</v>
      </c>
      <c r="BL737" s="18" t="s">
        <v>247</v>
      </c>
      <c r="BM737" s="181" t="s">
        <v>1256</v>
      </c>
    </row>
    <row r="738" spans="1:65" s="14" customFormat="1">
      <c r="B738" s="191"/>
      <c r="D738" s="184" t="s">
        <v>167</v>
      </c>
      <c r="E738" s="192" t="s">
        <v>1</v>
      </c>
      <c r="F738" s="193" t="s">
        <v>1257</v>
      </c>
      <c r="H738" s="194">
        <v>184.92</v>
      </c>
      <c r="I738" s="195"/>
      <c r="L738" s="191"/>
      <c r="M738" s="196"/>
      <c r="N738" s="197"/>
      <c r="O738" s="197"/>
      <c r="P738" s="197"/>
      <c r="Q738" s="197"/>
      <c r="R738" s="197"/>
      <c r="S738" s="197"/>
      <c r="T738" s="198"/>
      <c r="AT738" s="192" t="s">
        <v>167</v>
      </c>
      <c r="AU738" s="192" t="s">
        <v>93</v>
      </c>
      <c r="AV738" s="14" t="s">
        <v>93</v>
      </c>
      <c r="AW738" s="14" t="s">
        <v>38</v>
      </c>
      <c r="AX738" s="14" t="s">
        <v>83</v>
      </c>
      <c r="AY738" s="192" t="s">
        <v>159</v>
      </c>
    </row>
    <row r="739" spans="1:65" s="15" customFormat="1">
      <c r="B739" s="199"/>
      <c r="D739" s="184" t="s">
        <v>167</v>
      </c>
      <c r="E739" s="200" t="s">
        <v>1</v>
      </c>
      <c r="F739" s="201" t="s">
        <v>172</v>
      </c>
      <c r="H739" s="202">
        <v>184.92</v>
      </c>
      <c r="I739" s="203"/>
      <c r="L739" s="199"/>
      <c r="M739" s="204"/>
      <c r="N739" s="205"/>
      <c r="O739" s="205"/>
      <c r="P739" s="205"/>
      <c r="Q739" s="205"/>
      <c r="R739" s="205"/>
      <c r="S739" s="205"/>
      <c r="T739" s="206"/>
      <c r="AT739" s="200" t="s">
        <v>167</v>
      </c>
      <c r="AU739" s="200" t="s">
        <v>93</v>
      </c>
      <c r="AV739" s="15" t="s">
        <v>165</v>
      </c>
      <c r="AW739" s="15" t="s">
        <v>38</v>
      </c>
      <c r="AX739" s="15" t="s">
        <v>91</v>
      </c>
      <c r="AY739" s="200" t="s">
        <v>159</v>
      </c>
    </row>
    <row r="740" spans="1:65" s="2" customFormat="1" ht="19.8" customHeight="1">
      <c r="A740" s="34"/>
      <c r="B740" s="168"/>
      <c r="C740" s="169" t="s">
        <v>1258</v>
      </c>
      <c r="D740" s="169" t="s">
        <v>161</v>
      </c>
      <c r="E740" s="170" t="s">
        <v>1259</v>
      </c>
      <c r="F740" s="171" t="s">
        <v>1260</v>
      </c>
      <c r="G740" s="172" t="s">
        <v>164</v>
      </c>
      <c r="H740" s="173">
        <v>528.72</v>
      </c>
      <c r="I740" s="174"/>
      <c r="J740" s="175">
        <f>ROUND(I740*H740,2)</f>
        <v>0</v>
      </c>
      <c r="K740" s="176"/>
      <c r="L740" s="35"/>
      <c r="M740" s="177" t="s">
        <v>1</v>
      </c>
      <c r="N740" s="178" t="s">
        <v>48</v>
      </c>
      <c r="O740" s="60"/>
      <c r="P740" s="179">
        <f>O740*H740</f>
        <v>0</v>
      </c>
      <c r="Q740" s="179">
        <v>8.8000000000000003E-4</v>
      </c>
      <c r="R740" s="179">
        <f>Q740*H740</f>
        <v>0.46527360000000006</v>
      </c>
      <c r="S740" s="179">
        <v>0</v>
      </c>
      <c r="T740" s="180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81" t="s">
        <v>247</v>
      </c>
      <c r="AT740" s="181" t="s">
        <v>161</v>
      </c>
      <c r="AU740" s="181" t="s">
        <v>93</v>
      </c>
      <c r="AY740" s="18" t="s">
        <v>159</v>
      </c>
      <c r="BE740" s="182">
        <f>IF(N740="základní",J740,0)</f>
        <v>0</v>
      </c>
      <c r="BF740" s="182">
        <f>IF(N740="snížená",J740,0)</f>
        <v>0</v>
      </c>
      <c r="BG740" s="182">
        <f>IF(N740="zákl. přenesená",J740,0)</f>
        <v>0</v>
      </c>
      <c r="BH740" s="182">
        <f>IF(N740="sníž. přenesená",J740,0)</f>
        <v>0</v>
      </c>
      <c r="BI740" s="182">
        <f>IF(N740="nulová",J740,0)</f>
        <v>0</v>
      </c>
      <c r="BJ740" s="18" t="s">
        <v>91</v>
      </c>
      <c r="BK740" s="182">
        <f>ROUND(I740*H740,2)</f>
        <v>0</v>
      </c>
      <c r="BL740" s="18" t="s">
        <v>247</v>
      </c>
      <c r="BM740" s="181" t="s">
        <v>1261</v>
      </c>
    </row>
    <row r="741" spans="1:65" s="13" customFormat="1">
      <c r="B741" s="183"/>
      <c r="D741" s="184" t="s">
        <v>167</v>
      </c>
      <c r="E741" s="185" t="s">
        <v>1</v>
      </c>
      <c r="F741" s="186" t="s">
        <v>1237</v>
      </c>
      <c r="H741" s="185" t="s">
        <v>1</v>
      </c>
      <c r="I741" s="187"/>
      <c r="L741" s="183"/>
      <c r="M741" s="188"/>
      <c r="N741" s="189"/>
      <c r="O741" s="189"/>
      <c r="P741" s="189"/>
      <c r="Q741" s="189"/>
      <c r="R741" s="189"/>
      <c r="S741" s="189"/>
      <c r="T741" s="190"/>
      <c r="AT741" s="185" t="s">
        <v>167</v>
      </c>
      <c r="AU741" s="185" t="s">
        <v>93</v>
      </c>
      <c r="AV741" s="13" t="s">
        <v>91</v>
      </c>
      <c r="AW741" s="13" t="s">
        <v>38</v>
      </c>
      <c r="AX741" s="13" t="s">
        <v>83</v>
      </c>
      <c r="AY741" s="185" t="s">
        <v>159</v>
      </c>
    </row>
    <row r="742" spans="1:65" s="14" customFormat="1">
      <c r="B742" s="191"/>
      <c r="D742" s="184" t="s">
        <v>167</v>
      </c>
      <c r="E742" s="192" t="s">
        <v>1</v>
      </c>
      <c r="F742" s="193" t="s">
        <v>1262</v>
      </c>
      <c r="H742" s="194">
        <v>528.72</v>
      </c>
      <c r="I742" s="195"/>
      <c r="L742" s="191"/>
      <c r="M742" s="196"/>
      <c r="N742" s="197"/>
      <c r="O742" s="197"/>
      <c r="P742" s="197"/>
      <c r="Q742" s="197"/>
      <c r="R742" s="197"/>
      <c r="S742" s="197"/>
      <c r="T742" s="198"/>
      <c r="AT742" s="192" t="s">
        <v>167</v>
      </c>
      <c r="AU742" s="192" t="s">
        <v>93</v>
      </c>
      <c r="AV742" s="14" t="s">
        <v>93</v>
      </c>
      <c r="AW742" s="14" t="s">
        <v>38</v>
      </c>
      <c r="AX742" s="14" t="s">
        <v>83</v>
      </c>
      <c r="AY742" s="192" t="s">
        <v>159</v>
      </c>
    </row>
    <row r="743" spans="1:65" s="15" customFormat="1">
      <c r="B743" s="199"/>
      <c r="D743" s="184" t="s">
        <v>167</v>
      </c>
      <c r="E743" s="200" t="s">
        <v>1</v>
      </c>
      <c r="F743" s="201" t="s">
        <v>172</v>
      </c>
      <c r="H743" s="202">
        <v>528.72</v>
      </c>
      <c r="I743" s="203"/>
      <c r="L743" s="199"/>
      <c r="M743" s="204"/>
      <c r="N743" s="205"/>
      <c r="O743" s="205"/>
      <c r="P743" s="205"/>
      <c r="Q743" s="205"/>
      <c r="R743" s="205"/>
      <c r="S743" s="205"/>
      <c r="T743" s="206"/>
      <c r="AT743" s="200" t="s">
        <v>167</v>
      </c>
      <c r="AU743" s="200" t="s">
        <v>93</v>
      </c>
      <c r="AV743" s="15" t="s">
        <v>165</v>
      </c>
      <c r="AW743" s="15" t="s">
        <v>38</v>
      </c>
      <c r="AX743" s="15" t="s">
        <v>91</v>
      </c>
      <c r="AY743" s="200" t="s">
        <v>159</v>
      </c>
    </row>
    <row r="744" spans="1:65" s="2" customFormat="1" ht="19.8" customHeight="1">
      <c r="A744" s="34"/>
      <c r="B744" s="168"/>
      <c r="C744" s="169" t="s">
        <v>1263</v>
      </c>
      <c r="D744" s="169" t="s">
        <v>161</v>
      </c>
      <c r="E744" s="170" t="s">
        <v>1264</v>
      </c>
      <c r="F744" s="171" t="s">
        <v>1265</v>
      </c>
      <c r="G744" s="172" t="s">
        <v>164</v>
      </c>
      <c r="H744" s="173">
        <v>60.16</v>
      </c>
      <c r="I744" s="174"/>
      <c r="J744" s="175">
        <f>ROUND(I744*H744,2)</f>
        <v>0</v>
      </c>
      <c r="K744" s="176"/>
      <c r="L744" s="35"/>
      <c r="M744" s="177" t="s">
        <v>1</v>
      </c>
      <c r="N744" s="178" t="s">
        <v>48</v>
      </c>
      <c r="O744" s="60"/>
      <c r="P744" s="179">
        <f>O744*H744</f>
        <v>0</v>
      </c>
      <c r="Q744" s="179">
        <v>9.3999999999999997E-4</v>
      </c>
      <c r="R744" s="179">
        <f>Q744*H744</f>
        <v>5.6550399999999994E-2</v>
      </c>
      <c r="S744" s="179">
        <v>0</v>
      </c>
      <c r="T744" s="180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81" t="s">
        <v>247</v>
      </c>
      <c r="AT744" s="181" t="s">
        <v>161</v>
      </c>
      <c r="AU744" s="181" t="s">
        <v>93</v>
      </c>
      <c r="AY744" s="18" t="s">
        <v>159</v>
      </c>
      <c r="BE744" s="182">
        <f>IF(N744="základní",J744,0)</f>
        <v>0</v>
      </c>
      <c r="BF744" s="182">
        <f>IF(N744="snížená",J744,0)</f>
        <v>0</v>
      </c>
      <c r="BG744" s="182">
        <f>IF(N744="zákl. přenesená",J744,0)</f>
        <v>0</v>
      </c>
      <c r="BH744" s="182">
        <f>IF(N744="sníž. přenesená",J744,0)</f>
        <v>0</v>
      </c>
      <c r="BI744" s="182">
        <f>IF(N744="nulová",J744,0)</f>
        <v>0</v>
      </c>
      <c r="BJ744" s="18" t="s">
        <v>91</v>
      </c>
      <c r="BK744" s="182">
        <f>ROUND(I744*H744,2)</f>
        <v>0</v>
      </c>
      <c r="BL744" s="18" t="s">
        <v>247</v>
      </c>
      <c r="BM744" s="181" t="s">
        <v>1266</v>
      </c>
    </row>
    <row r="745" spans="1:65" s="13" customFormat="1">
      <c r="B745" s="183"/>
      <c r="D745" s="184" t="s">
        <v>167</v>
      </c>
      <c r="E745" s="185" t="s">
        <v>1</v>
      </c>
      <c r="F745" s="186" t="s">
        <v>1237</v>
      </c>
      <c r="H745" s="185" t="s">
        <v>1</v>
      </c>
      <c r="I745" s="187"/>
      <c r="L745" s="183"/>
      <c r="M745" s="188"/>
      <c r="N745" s="189"/>
      <c r="O745" s="189"/>
      <c r="P745" s="189"/>
      <c r="Q745" s="189"/>
      <c r="R745" s="189"/>
      <c r="S745" s="189"/>
      <c r="T745" s="190"/>
      <c r="AT745" s="185" t="s">
        <v>167</v>
      </c>
      <c r="AU745" s="185" t="s">
        <v>93</v>
      </c>
      <c r="AV745" s="13" t="s">
        <v>91</v>
      </c>
      <c r="AW745" s="13" t="s">
        <v>38</v>
      </c>
      <c r="AX745" s="13" t="s">
        <v>83</v>
      </c>
      <c r="AY745" s="185" t="s">
        <v>159</v>
      </c>
    </row>
    <row r="746" spans="1:65" s="14" customFormat="1">
      <c r="B746" s="191"/>
      <c r="D746" s="184" t="s">
        <v>167</v>
      </c>
      <c r="E746" s="192" t="s">
        <v>1</v>
      </c>
      <c r="F746" s="193" t="s">
        <v>1267</v>
      </c>
      <c r="H746" s="194">
        <v>60.16</v>
      </c>
      <c r="I746" s="195"/>
      <c r="L746" s="191"/>
      <c r="M746" s="196"/>
      <c r="N746" s="197"/>
      <c r="O746" s="197"/>
      <c r="P746" s="197"/>
      <c r="Q746" s="197"/>
      <c r="R746" s="197"/>
      <c r="S746" s="197"/>
      <c r="T746" s="198"/>
      <c r="AT746" s="192" t="s">
        <v>167</v>
      </c>
      <c r="AU746" s="192" t="s">
        <v>93</v>
      </c>
      <c r="AV746" s="14" t="s">
        <v>93</v>
      </c>
      <c r="AW746" s="14" t="s">
        <v>38</v>
      </c>
      <c r="AX746" s="14" t="s">
        <v>83</v>
      </c>
      <c r="AY746" s="192" t="s">
        <v>159</v>
      </c>
    </row>
    <row r="747" spans="1:65" s="15" customFormat="1">
      <c r="B747" s="199"/>
      <c r="D747" s="184" t="s">
        <v>167</v>
      </c>
      <c r="E747" s="200" t="s">
        <v>1</v>
      </c>
      <c r="F747" s="201" t="s">
        <v>172</v>
      </c>
      <c r="H747" s="202">
        <v>60.16</v>
      </c>
      <c r="I747" s="203"/>
      <c r="L747" s="199"/>
      <c r="M747" s="204"/>
      <c r="N747" s="205"/>
      <c r="O747" s="205"/>
      <c r="P747" s="205"/>
      <c r="Q747" s="205"/>
      <c r="R747" s="205"/>
      <c r="S747" s="205"/>
      <c r="T747" s="206"/>
      <c r="AT747" s="200" t="s">
        <v>167</v>
      </c>
      <c r="AU747" s="200" t="s">
        <v>93</v>
      </c>
      <c r="AV747" s="15" t="s">
        <v>165</v>
      </c>
      <c r="AW747" s="15" t="s">
        <v>38</v>
      </c>
      <c r="AX747" s="15" t="s">
        <v>91</v>
      </c>
      <c r="AY747" s="200" t="s">
        <v>159</v>
      </c>
    </row>
    <row r="748" spans="1:65" s="2" customFormat="1" ht="40.200000000000003" customHeight="1">
      <c r="A748" s="34"/>
      <c r="B748" s="168"/>
      <c r="C748" s="207" t="s">
        <v>1268</v>
      </c>
      <c r="D748" s="207" t="s">
        <v>209</v>
      </c>
      <c r="E748" s="208" t="s">
        <v>1269</v>
      </c>
      <c r="F748" s="209" t="s">
        <v>1270</v>
      </c>
      <c r="G748" s="210" t="s">
        <v>164</v>
      </c>
      <c r="H748" s="211">
        <v>340.11</v>
      </c>
      <c r="I748" s="212"/>
      <c r="J748" s="213">
        <f>ROUND(I748*H748,2)</f>
        <v>0</v>
      </c>
      <c r="K748" s="214"/>
      <c r="L748" s="215"/>
      <c r="M748" s="216" t="s">
        <v>1</v>
      </c>
      <c r="N748" s="217" t="s">
        <v>48</v>
      </c>
      <c r="O748" s="60"/>
      <c r="P748" s="179">
        <f>O748*H748</f>
        <v>0</v>
      </c>
      <c r="Q748" s="179">
        <v>1E-3</v>
      </c>
      <c r="R748" s="179">
        <f>Q748*H748</f>
        <v>0.34011000000000002</v>
      </c>
      <c r="S748" s="179">
        <v>0</v>
      </c>
      <c r="T748" s="180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81" t="s">
        <v>458</v>
      </c>
      <c r="AT748" s="181" t="s">
        <v>209</v>
      </c>
      <c r="AU748" s="181" t="s">
        <v>93</v>
      </c>
      <c r="AY748" s="18" t="s">
        <v>159</v>
      </c>
      <c r="BE748" s="182">
        <f>IF(N748="základní",J748,0)</f>
        <v>0</v>
      </c>
      <c r="BF748" s="182">
        <f>IF(N748="snížená",J748,0)</f>
        <v>0</v>
      </c>
      <c r="BG748" s="182">
        <f>IF(N748="zákl. přenesená",J748,0)</f>
        <v>0</v>
      </c>
      <c r="BH748" s="182">
        <f>IF(N748="sníž. přenesená",J748,0)</f>
        <v>0</v>
      </c>
      <c r="BI748" s="182">
        <f>IF(N748="nulová",J748,0)</f>
        <v>0</v>
      </c>
      <c r="BJ748" s="18" t="s">
        <v>91</v>
      </c>
      <c r="BK748" s="182">
        <f>ROUND(I748*H748,2)</f>
        <v>0</v>
      </c>
      <c r="BL748" s="18" t="s">
        <v>247</v>
      </c>
      <c r="BM748" s="181" t="s">
        <v>1271</v>
      </c>
    </row>
    <row r="749" spans="1:65" s="14" customFormat="1">
      <c r="B749" s="191"/>
      <c r="D749" s="184" t="s">
        <v>167</v>
      </c>
      <c r="E749" s="192" t="s">
        <v>1</v>
      </c>
      <c r="F749" s="193" t="s">
        <v>1272</v>
      </c>
      <c r="H749" s="194">
        <v>304.01400000000001</v>
      </c>
      <c r="I749" s="195"/>
      <c r="L749" s="191"/>
      <c r="M749" s="196"/>
      <c r="N749" s="197"/>
      <c r="O749" s="197"/>
      <c r="P749" s="197"/>
      <c r="Q749" s="197"/>
      <c r="R749" s="197"/>
      <c r="S749" s="197"/>
      <c r="T749" s="198"/>
      <c r="AT749" s="192" t="s">
        <v>167</v>
      </c>
      <c r="AU749" s="192" t="s">
        <v>93</v>
      </c>
      <c r="AV749" s="14" t="s">
        <v>93</v>
      </c>
      <c r="AW749" s="14" t="s">
        <v>38</v>
      </c>
      <c r="AX749" s="14" t="s">
        <v>83</v>
      </c>
      <c r="AY749" s="192" t="s">
        <v>159</v>
      </c>
    </row>
    <row r="750" spans="1:65" s="14" customFormat="1">
      <c r="B750" s="191"/>
      <c r="D750" s="184" t="s">
        <v>167</v>
      </c>
      <c r="E750" s="192" t="s">
        <v>1</v>
      </c>
      <c r="F750" s="193" t="s">
        <v>1273</v>
      </c>
      <c r="H750" s="194">
        <v>36.095999999999997</v>
      </c>
      <c r="I750" s="195"/>
      <c r="L750" s="191"/>
      <c r="M750" s="196"/>
      <c r="N750" s="197"/>
      <c r="O750" s="197"/>
      <c r="P750" s="197"/>
      <c r="Q750" s="197"/>
      <c r="R750" s="197"/>
      <c r="S750" s="197"/>
      <c r="T750" s="198"/>
      <c r="AT750" s="192" t="s">
        <v>167</v>
      </c>
      <c r="AU750" s="192" t="s">
        <v>93</v>
      </c>
      <c r="AV750" s="14" t="s">
        <v>93</v>
      </c>
      <c r="AW750" s="14" t="s">
        <v>38</v>
      </c>
      <c r="AX750" s="14" t="s">
        <v>83</v>
      </c>
      <c r="AY750" s="192" t="s">
        <v>159</v>
      </c>
    </row>
    <row r="751" spans="1:65" s="15" customFormat="1">
      <c r="B751" s="199"/>
      <c r="D751" s="184" t="s">
        <v>167</v>
      </c>
      <c r="E751" s="200" t="s">
        <v>1</v>
      </c>
      <c r="F751" s="201" t="s">
        <v>172</v>
      </c>
      <c r="H751" s="202">
        <v>340.11</v>
      </c>
      <c r="I751" s="203"/>
      <c r="L751" s="199"/>
      <c r="M751" s="204"/>
      <c r="N751" s="205"/>
      <c r="O751" s="205"/>
      <c r="P751" s="205"/>
      <c r="Q751" s="205"/>
      <c r="R751" s="205"/>
      <c r="S751" s="205"/>
      <c r="T751" s="206"/>
      <c r="AT751" s="200" t="s">
        <v>167</v>
      </c>
      <c r="AU751" s="200" t="s">
        <v>93</v>
      </c>
      <c r="AV751" s="15" t="s">
        <v>165</v>
      </c>
      <c r="AW751" s="15" t="s">
        <v>38</v>
      </c>
      <c r="AX751" s="15" t="s">
        <v>91</v>
      </c>
      <c r="AY751" s="200" t="s">
        <v>159</v>
      </c>
    </row>
    <row r="752" spans="1:65" s="2" customFormat="1" ht="40.200000000000003" customHeight="1">
      <c r="A752" s="34"/>
      <c r="B752" s="168"/>
      <c r="C752" s="207" t="s">
        <v>1274</v>
      </c>
      <c r="D752" s="207" t="s">
        <v>209</v>
      </c>
      <c r="E752" s="208" t="s">
        <v>1275</v>
      </c>
      <c r="F752" s="209" t="s">
        <v>1276</v>
      </c>
      <c r="G752" s="210" t="s">
        <v>164</v>
      </c>
      <c r="H752" s="211">
        <v>340.11</v>
      </c>
      <c r="I752" s="212"/>
      <c r="J752" s="213">
        <f>ROUND(I752*H752,2)</f>
        <v>0</v>
      </c>
      <c r="K752" s="214"/>
      <c r="L752" s="215"/>
      <c r="M752" s="216" t="s">
        <v>1</v>
      </c>
      <c r="N752" s="217" t="s">
        <v>48</v>
      </c>
      <c r="O752" s="60"/>
      <c r="P752" s="179">
        <f>O752*H752</f>
        <v>0</v>
      </c>
      <c r="Q752" s="179">
        <v>1E-3</v>
      </c>
      <c r="R752" s="179">
        <f>Q752*H752</f>
        <v>0.34011000000000002</v>
      </c>
      <c r="S752" s="179">
        <v>0</v>
      </c>
      <c r="T752" s="180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81" t="s">
        <v>458</v>
      </c>
      <c r="AT752" s="181" t="s">
        <v>209</v>
      </c>
      <c r="AU752" s="181" t="s">
        <v>93</v>
      </c>
      <c r="AY752" s="18" t="s">
        <v>159</v>
      </c>
      <c r="BE752" s="182">
        <f>IF(N752="základní",J752,0)</f>
        <v>0</v>
      </c>
      <c r="BF752" s="182">
        <f>IF(N752="snížená",J752,0)</f>
        <v>0</v>
      </c>
      <c r="BG752" s="182">
        <f>IF(N752="zákl. přenesená",J752,0)</f>
        <v>0</v>
      </c>
      <c r="BH752" s="182">
        <f>IF(N752="sníž. přenesená",J752,0)</f>
        <v>0</v>
      </c>
      <c r="BI752" s="182">
        <f>IF(N752="nulová",J752,0)</f>
        <v>0</v>
      </c>
      <c r="BJ752" s="18" t="s">
        <v>91</v>
      </c>
      <c r="BK752" s="182">
        <f>ROUND(I752*H752,2)</f>
        <v>0</v>
      </c>
      <c r="BL752" s="18" t="s">
        <v>247</v>
      </c>
      <c r="BM752" s="181" t="s">
        <v>1277</v>
      </c>
    </row>
    <row r="753" spans="1:65" s="14" customFormat="1">
      <c r="B753" s="191"/>
      <c r="D753" s="184" t="s">
        <v>167</v>
      </c>
      <c r="E753" s="192" t="s">
        <v>1</v>
      </c>
      <c r="F753" s="193" t="s">
        <v>1272</v>
      </c>
      <c r="H753" s="194">
        <v>304.01400000000001</v>
      </c>
      <c r="I753" s="195"/>
      <c r="L753" s="191"/>
      <c r="M753" s="196"/>
      <c r="N753" s="197"/>
      <c r="O753" s="197"/>
      <c r="P753" s="197"/>
      <c r="Q753" s="197"/>
      <c r="R753" s="197"/>
      <c r="S753" s="197"/>
      <c r="T753" s="198"/>
      <c r="AT753" s="192" t="s">
        <v>167</v>
      </c>
      <c r="AU753" s="192" t="s">
        <v>93</v>
      </c>
      <c r="AV753" s="14" t="s">
        <v>93</v>
      </c>
      <c r="AW753" s="14" t="s">
        <v>38</v>
      </c>
      <c r="AX753" s="14" t="s">
        <v>83</v>
      </c>
      <c r="AY753" s="192" t="s">
        <v>159</v>
      </c>
    </row>
    <row r="754" spans="1:65" s="14" customFormat="1">
      <c r="B754" s="191"/>
      <c r="D754" s="184" t="s">
        <v>167</v>
      </c>
      <c r="E754" s="192" t="s">
        <v>1</v>
      </c>
      <c r="F754" s="193" t="s">
        <v>1273</v>
      </c>
      <c r="H754" s="194">
        <v>36.095999999999997</v>
      </c>
      <c r="I754" s="195"/>
      <c r="L754" s="191"/>
      <c r="M754" s="196"/>
      <c r="N754" s="197"/>
      <c r="O754" s="197"/>
      <c r="P754" s="197"/>
      <c r="Q754" s="197"/>
      <c r="R754" s="197"/>
      <c r="S754" s="197"/>
      <c r="T754" s="198"/>
      <c r="AT754" s="192" t="s">
        <v>167</v>
      </c>
      <c r="AU754" s="192" t="s">
        <v>93</v>
      </c>
      <c r="AV754" s="14" t="s">
        <v>93</v>
      </c>
      <c r="AW754" s="14" t="s">
        <v>38</v>
      </c>
      <c r="AX754" s="14" t="s">
        <v>83</v>
      </c>
      <c r="AY754" s="192" t="s">
        <v>159</v>
      </c>
    </row>
    <row r="755" spans="1:65" s="15" customFormat="1">
      <c r="B755" s="199"/>
      <c r="D755" s="184" t="s">
        <v>167</v>
      </c>
      <c r="E755" s="200" t="s">
        <v>1</v>
      </c>
      <c r="F755" s="201" t="s">
        <v>172</v>
      </c>
      <c r="H755" s="202">
        <v>340.11</v>
      </c>
      <c r="I755" s="203"/>
      <c r="L755" s="199"/>
      <c r="M755" s="204"/>
      <c r="N755" s="205"/>
      <c r="O755" s="205"/>
      <c r="P755" s="205"/>
      <c r="Q755" s="205"/>
      <c r="R755" s="205"/>
      <c r="S755" s="205"/>
      <c r="T755" s="206"/>
      <c r="AT755" s="200" t="s">
        <v>167</v>
      </c>
      <c r="AU755" s="200" t="s">
        <v>93</v>
      </c>
      <c r="AV755" s="15" t="s">
        <v>165</v>
      </c>
      <c r="AW755" s="15" t="s">
        <v>38</v>
      </c>
      <c r="AX755" s="15" t="s">
        <v>91</v>
      </c>
      <c r="AY755" s="200" t="s">
        <v>159</v>
      </c>
    </row>
    <row r="756" spans="1:65" s="2" customFormat="1" ht="19.8" customHeight="1">
      <c r="A756" s="34"/>
      <c r="B756" s="168"/>
      <c r="C756" s="169" t="s">
        <v>1278</v>
      </c>
      <c r="D756" s="169" t="s">
        <v>161</v>
      </c>
      <c r="E756" s="170" t="s">
        <v>1279</v>
      </c>
      <c r="F756" s="171" t="s">
        <v>1280</v>
      </c>
      <c r="G756" s="172" t="s">
        <v>1101</v>
      </c>
      <c r="H756" s="173">
        <v>160.80000000000001</v>
      </c>
      <c r="I756" s="174"/>
      <c r="J756" s="175">
        <f>ROUND(I756*H756,2)</f>
        <v>0</v>
      </c>
      <c r="K756" s="176"/>
      <c r="L756" s="35"/>
      <c r="M756" s="177" t="s">
        <v>1</v>
      </c>
      <c r="N756" s="178" t="s">
        <v>48</v>
      </c>
      <c r="O756" s="60"/>
      <c r="P756" s="179">
        <f>O756*H756</f>
        <v>0</v>
      </c>
      <c r="Q756" s="179">
        <v>0</v>
      </c>
      <c r="R756" s="179">
        <f>Q756*H756</f>
        <v>0</v>
      </c>
      <c r="S756" s="179">
        <v>0</v>
      </c>
      <c r="T756" s="180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81" t="s">
        <v>247</v>
      </c>
      <c r="AT756" s="181" t="s">
        <v>161</v>
      </c>
      <c r="AU756" s="181" t="s">
        <v>93</v>
      </c>
      <c r="AY756" s="18" t="s">
        <v>159</v>
      </c>
      <c r="BE756" s="182">
        <f>IF(N756="základní",J756,0)</f>
        <v>0</v>
      </c>
      <c r="BF756" s="182">
        <f>IF(N756="snížená",J756,0)</f>
        <v>0</v>
      </c>
      <c r="BG756" s="182">
        <f>IF(N756="zákl. přenesená",J756,0)</f>
        <v>0</v>
      </c>
      <c r="BH756" s="182">
        <f>IF(N756="sníž. přenesená",J756,0)</f>
        <v>0</v>
      </c>
      <c r="BI756" s="182">
        <f>IF(N756="nulová",J756,0)</f>
        <v>0</v>
      </c>
      <c r="BJ756" s="18" t="s">
        <v>91</v>
      </c>
      <c r="BK756" s="182">
        <f>ROUND(I756*H756,2)</f>
        <v>0</v>
      </c>
      <c r="BL756" s="18" t="s">
        <v>247</v>
      </c>
      <c r="BM756" s="181" t="s">
        <v>1281</v>
      </c>
    </row>
    <row r="757" spans="1:65" s="13" customFormat="1">
      <c r="B757" s="183"/>
      <c r="D757" s="184" t="s">
        <v>167</v>
      </c>
      <c r="E757" s="185" t="s">
        <v>1</v>
      </c>
      <c r="F757" s="186" t="s">
        <v>1237</v>
      </c>
      <c r="H757" s="185" t="s">
        <v>1</v>
      </c>
      <c r="I757" s="187"/>
      <c r="L757" s="183"/>
      <c r="M757" s="188"/>
      <c r="N757" s="189"/>
      <c r="O757" s="189"/>
      <c r="P757" s="189"/>
      <c r="Q757" s="189"/>
      <c r="R757" s="189"/>
      <c r="S757" s="189"/>
      <c r="T757" s="190"/>
      <c r="AT757" s="185" t="s">
        <v>167</v>
      </c>
      <c r="AU757" s="185" t="s">
        <v>93</v>
      </c>
      <c r="AV757" s="13" t="s">
        <v>91</v>
      </c>
      <c r="AW757" s="13" t="s">
        <v>38</v>
      </c>
      <c r="AX757" s="13" t="s">
        <v>83</v>
      </c>
      <c r="AY757" s="185" t="s">
        <v>159</v>
      </c>
    </row>
    <row r="758" spans="1:65" s="14" customFormat="1">
      <c r="B758" s="191"/>
      <c r="D758" s="184" t="s">
        <v>167</v>
      </c>
      <c r="E758" s="192" t="s">
        <v>1</v>
      </c>
      <c r="F758" s="193" t="s">
        <v>1282</v>
      </c>
      <c r="H758" s="194">
        <v>160.80000000000001</v>
      </c>
      <c r="I758" s="195"/>
      <c r="L758" s="191"/>
      <c r="M758" s="196"/>
      <c r="N758" s="197"/>
      <c r="O758" s="197"/>
      <c r="P758" s="197"/>
      <c r="Q758" s="197"/>
      <c r="R758" s="197"/>
      <c r="S758" s="197"/>
      <c r="T758" s="198"/>
      <c r="AT758" s="192" t="s">
        <v>167</v>
      </c>
      <c r="AU758" s="192" t="s">
        <v>93</v>
      </c>
      <c r="AV758" s="14" t="s">
        <v>93</v>
      </c>
      <c r="AW758" s="14" t="s">
        <v>38</v>
      </c>
      <c r="AX758" s="14" t="s">
        <v>83</v>
      </c>
      <c r="AY758" s="192" t="s">
        <v>159</v>
      </c>
    </row>
    <row r="759" spans="1:65" s="15" customFormat="1">
      <c r="B759" s="199"/>
      <c r="D759" s="184" t="s">
        <v>167</v>
      </c>
      <c r="E759" s="200" t="s">
        <v>1</v>
      </c>
      <c r="F759" s="201" t="s">
        <v>172</v>
      </c>
      <c r="H759" s="202">
        <v>160.80000000000001</v>
      </c>
      <c r="I759" s="203"/>
      <c r="L759" s="199"/>
      <c r="M759" s="204"/>
      <c r="N759" s="205"/>
      <c r="O759" s="205"/>
      <c r="P759" s="205"/>
      <c r="Q759" s="205"/>
      <c r="R759" s="205"/>
      <c r="S759" s="205"/>
      <c r="T759" s="206"/>
      <c r="AT759" s="200" t="s">
        <v>167</v>
      </c>
      <c r="AU759" s="200" t="s">
        <v>93</v>
      </c>
      <c r="AV759" s="15" t="s">
        <v>165</v>
      </c>
      <c r="AW759" s="15" t="s">
        <v>38</v>
      </c>
      <c r="AX759" s="15" t="s">
        <v>91</v>
      </c>
      <c r="AY759" s="200" t="s">
        <v>159</v>
      </c>
    </row>
    <row r="760" spans="1:65" s="2" customFormat="1" ht="19.8" customHeight="1">
      <c r="A760" s="34"/>
      <c r="B760" s="168"/>
      <c r="C760" s="169" t="s">
        <v>1283</v>
      </c>
      <c r="D760" s="169" t="s">
        <v>161</v>
      </c>
      <c r="E760" s="170" t="s">
        <v>1284</v>
      </c>
      <c r="F760" s="171" t="s">
        <v>1285</v>
      </c>
      <c r="G760" s="172" t="s">
        <v>308</v>
      </c>
      <c r="H760" s="173">
        <v>2.0779999999999998</v>
      </c>
      <c r="I760" s="174"/>
      <c r="J760" s="175">
        <f>ROUND(I760*H760,2)</f>
        <v>0</v>
      </c>
      <c r="K760" s="176"/>
      <c r="L760" s="35"/>
      <c r="M760" s="177" t="s">
        <v>1</v>
      </c>
      <c r="N760" s="178" t="s">
        <v>48</v>
      </c>
      <c r="O760" s="60"/>
      <c r="P760" s="179">
        <f>O760*H760</f>
        <v>0</v>
      </c>
      <c r="Q760" s="179">
        <v>0</v>
      </c>
      <c r="R760" s="179">
        <f>Q760*H760</f>
        <v>0</v>
      </c>
      <c r="S760" s="179">
        <v>0</v>
      </c>
      <c r="T760" s="180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81" t="s">
        <v>247</v>
      </c>
      <c r="AT760" s="181" t="s">
        <v>161</v>
      </c>
      <c r="AU760" s="181" t="s">
        <v>93</v>
      </c>
      <c r="AY760" s="18" t="s">
        <v>159</v>
      </c>
      <c r="BE760" s="182">
        <f>IF(N760="základní",J760,0)</f>
        <v>0</v>
      </c>
      <c r="BF760" s="182">
        <f>IF(N760="snížená",J760,0)</f>
        <v>0</v>
      </c>
      <c r="BG760" s="182">
        <f>IF(N760="zákl. přenesená",J760,0)</f>
        <v>0</v>
      </c>
      <c r="BH760" s="182">
        <f>IF(N760="sníž. přenesená",J760,0)</f>
        <v>0</v>
      </c>
      <c r="BI760" s="182">
        <f>IF(N760="nulová",J760,0)</f>
        <v>0</v>
      </c>
      <c r="BJ760" s="18" t="s">
        <v>91</v>
      </c>
      <c r="BK760" s="182">
        <f>ROUND(I760*H760,2)</f>
        <v>0</v>
      </c>
      <c r="BL760" s="18" t="s">
        <v>247</v>
      </c>
      <c r="BM760" s="181" t="s">
        <v>1286</v>
      </c>
    </row>
    <row r="761" spans="1:65" s="2" customFormat="1" ht="19.8" customHeight="1">
      <c r="A761" s="34"/>
      <c r="B761" s="168"/>
      <c r="C761" s="169" t="s">
        <v>1287</v>
      </c>
      <c r="D761" s="169" t="s">
        <v>161</v>
      </c>
      <c r="E761" s="170" t="s">
        <v>1288</v>
      </c>
      <c r="F761" s="171" t="s">
        <v>1289</v>
      </c>
      <c r="G761" s="172" t="s">
        <v>308</v>
      </c>
      <c r="H761" s="173">
        <v>2.0779999999999998</v>
      </c>
      <c r="I761" s="174"/>
      <c r="J761" s="175">
        <f>ROUND(I761*H761,2)</f>
        <v>0</v>
      </c>
      <c r="K761" s="176"/>
      <c r="L761" s="35"/>
      <c r="M761" s="177" t="s">
        <v>1</v>
      </c>
      <c r="N761" s="178" t="s">
        <v>48</v>
      </c>
      <c r="O761" s="60"/>
      <c r="P761" s="179">
        <f>O761*H761</f>
        <v>0</v>
      </c>
      <c r="Q761" s="179">
        <v>0</v>
      </c>
      <c r="R761" s="179">
        <f>Q761*H761</f>
        <v>0</v>
      </c>
      <c r="S761" s="179">
        <v>0</v>
      </c>
      <c r="T761" s="180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81" t="s">
        <v>247</v>
      </c>
      <c r="AT761" s="181" t="s">
        <v>161</v>
      </c>
      <c r="AU761" s="181" t="s">
        <v>93</v>
      </c>
      <c r="AY761" s="18" t="s">
        <v>159</v>
      </c>
      <c r="BE761" s="182">
        <f>IF(N761="základní",J761,0)</f>
        <v>0</v>
      </c>
      <c r="BF761" s="182">
        <f>IF(N761="snížená",J761,0)</f>
        <v>0</v>
      </c>
      <c r="BG761" s="182">
        <f>IF(N761="zákl. přenesená",J761,0)</f>
        <v>0</v>
      </c>
      <c r="BH761" s="182">
        <f>IF(N761="sníž. přenesená",J761,0)</f>
        <v>0</v>
      </c>
      <c r="BI761" s="182">
        <f>IF(N761="nulová",J761,0)</f>
        <v>0</v>
      </c>
      <c r="BJ761" s="18" t="s">
        <v>91</v>
      </c>
      <c r="BK761" s="182">
        <f>ROUND(I761*H761,2)</f>
        <v>0</v>
      </c>
      <c r="BL761" s="18" t="s">
        <v>247</v>
      </c>
      <c r="BM761" s="181" t="s">
        <v>1290</v>
      </c>
    </row>
    <row r="762" spans="1:65" s="12" customFormat="1" ht="22.8" customHeight="1">
      <c r="B762" s="155"/>
      <c r="D762" s="156" t="s">
        <v>82</v>
      </c>
      <c r="E762" s="166" t="s">
        <v>1291</v>
      </c>
      <c r="F762" s="166" t="s">
        <v>1292</v>
      </c>
      <c r="I762" s="158"/>
      <c r="J762" s="167">
        <f>BK762</f>
        <v>0</v>
      </c>
      <c r="L762" s="155"/>
      <c r="M762" s="160"/>
      <c r="N762" s="161"/>
      <c r="O762" s="161"/>
      <c r="P762" s="162">
        <f>SUM(P763:P785)</f>
        <v>0</v>
      </c>
      <c r="Q762" s="161"/>
      <c r="R762" s="162">
        <f>SUM(R763:R785)</f>
        <v>7.6403405600000003</v>
      </c>
      <c r="S762" s="161"/>
      <c r="T762" s="163">
        <f>SUM(T763:T785)</f>
        <v>0</v>
      </c>
      <c r="AR762" s="156" t="s">
        <v>93</v>
      </c>
      <c r="AT762" s="164" t="s">
        <v>82</v>
      </c>
      <c r="AU762" s="164" t="s">
        <v>91</v>
      </c>
      <c r="AY762" s="156" t="s">
        <v>159</v>
      </c>
      <c r="BK762" s="165">
        <f>SUM(BK763:BK785)</f>
        <v>0</v>
      </c>
    </row>
    <row r="763" spans="1:65" s="2" customFormat="1" ht="19.8" customHeight="1">
      <c r="A763" s="34"/>
      <c r="B763" s="168"/>
      <c r="C763" s="169" t="s">
        <v>1293</v>
      </c>
      <c r="D763" s="169" t="s">
        <v>161</v>
      </c>
      <c r="E763" s="170" t="s">
        <v>1294</v>
      </c>
      <c r="F763" s="171" t="s">
        <v>1295</v>
      </c>
      <c r="G763" s="172" t="s">
        <v>164</v>
      </c>
      <c r="H763" s="173">
        <v>72</v>
      </c>
      <c r="I763" s="174"/>
      <c r="J763" s="175">
        <f>ROUND(I763*H763,2)</f>
        <v>0</v>
      </c>
      <c r="K763" s="176"/>
      <c r="L763" s="35"/>
      <c r="M763" s="177" t="s">
        <v>1</v>
      </c>
      <c r="N763" s="178" t="s">
        <v>48</v>
      </c>
      <c r="O763" s="60"/>
      <c r="P763" s="179">
        <f>O763*H763</f>
        <v>0</v>
      </c>
      <c r="Q763" s="179">
        <v>6.0000000000000001E-3</v>
      </c>
      <c r="R763" s="179">
        <f>Q763*H763</f>
        <v>0.432</v>
      </c>
      <c r="S763" s="179">
        <v>0</v>
      </c>
      <c r="T763" s="180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81" t="s">
        <v>247</v>
      </c>
      <c r="AT763" s="181" t="s">
        <v>161</v>
      </c>
      <c r="AU763" s="181" t="s">
        <v>93</v>
      </c>
      <c r="AY763" s="18" t="s">
        <v>159</v>
      </c>
      <c r="BE763" s="182">
        <f>IF(N763="základní",J763,0)</f>
        <v>0</v>
      </c>
      <c r="BF763" s="182">
        <f>IF(N763="snížená",J763,0)</f>
        <v>0</v>
      </c>
      <c r="BG763" s="182">
        <f>IF(N763="zákl. přenesená",J763,0)</f>
        <v>0</v>
      </c>
      <c r="BH763" s="182">
        <f>IF(N763="sníž. přenesená",J763,0)</f>
        <v>0</v>
      </c>
      <c r="BI763" s="182">
        <f>IF(N763="nulová",J763,0)</f>
        <v>0</v>
      </c>
      <c r="BJ763" s="18" t="s">
        <v>91</v>
      </c>
      <c r="BK763" s="182">
        <f>ROUND(I763*H763,2)</f>
        <v>0</v>
      </c>
      <c r="BL763" s="18" t="s">
        <v>247</v>
      </c>
      <c r="BM763" s="181" t="s">
        <v>1296</v>
      </c>
    </row>
    <row r="764" spans="1:65" s="13" customFormat="1">
      <c r="B764" s="183"/>
      <c r="D764" s="184" t="s">
        <v>167</v>
      </c>
      <c r="E764" s="185" t="s">
        <v>1</v>
      </c>
      <c r="F764" s="186" t="s">
        <v>635</v>
      </c>
      <c r="H764" s="185" t="s">
        <v>1</v>
      </c>
      <c r="I764" s="187"/>
      <c r="L764" s="183"/>
      <c r="M764" s="188"/>
      <c r="N764" s="189"/>
      <c r="O764" s="189"/>
      <c r="P764" s="189"/>
      <c r="Q764" s="189"/>
      <c r="R764" s="189"/>
      <c r="S764" s="189"/>
      <c r="T764" s="190"/>
      <c r="AT764" s="185" t="s">
        <v>167</v>
      </c>
      <c r="AU764" s="185" t="s">
        <v>93</v>
      </c>
      <c r="AV764" s="13" t="s">
        <v>91</v>
      </c>
      <c r="AW764" s="13" t="s">
        <v>38</v>
      </c>
      <c r="AX764" s="13" t="s">
        <v>83</v>
      </c>
      <c r="AY764" s="185" t="s">
        <v>159</v>
      </c>
    </row>
    <row r="765" spans="1:65" s="14" customFormat="1" ht="20.399999999999999">
      <c r="B765" s="191"/>
      <c r="D765" s="184" t="s">
        <v>167</v>
      </c>
      <c r="E765" s="192" t="s">
        <v>1</v>
      </c>
      <c r="F765" s="193" t="s">
        <v>1297</v>
      </c>
      <c r="H765" s="194">
        <v>72</v>
      </c>
      <c r="I765" s="195"/>
      <c r="L765" s="191"/>
      <c r="M765" s="196"/>
      <c r="N765" s="197"/>
      <c r="O765" s="197"/>
      <c r="P765" s="197"/>
      <c r="Q765" s="197"/>
      <c r="R765" s="197"/>
      <c r="S765" s="197"/>
      <c r="T765" s="198"/>
      <c r="AT765" s="192" t="s">
        <v>167</v>
      </c>
      <c r="AU765" s="192" t="s">
        <v>93</v>
      </c>
      <c r="AV765" s="14" t="s">
        <v>93</v>
      </c>
      <c r="AW765" s="14" t="s">
        <v>38</v>
      </c>
      <c r="AX765" s="14" t="s">
        <v>83</v>
      </c>
      <c r="AY765" s="192" t="s">
        <v>159</v>
      </c>
    </row>
    <row r="766" spans="1:65" s="15" customFormat="1">
      <c r="B766" s="199"/>
      <c r="D766" s="184" t="s">
        <v>167</v>
      </c>
      <c r="E766" s="200" t="s">
        <v>1</v>
      </c>
      <c r="F766" s="201" t="s">
        <v>172</v>
      </c>
      <c r="H766" s="202">
        <v>72</v>
      </c>
      <c r="I766" s="203"/>
      <c r="L766" s="199"/>
      <c r="M766" s="204"/>
      <c r="N766" s="205"/>
      <c r="O766" s="205"/>
      <c r="P766" s="205"/>
      <c r="Q766" s="205"/>
      <c r="R766" s="205"/>
      <c r="S766" s="205"/>
      <c r="T766" s="206"/>
      <c r="AT766" s="200" t="s">
        <v>167</v>
      </c>
      <c r="AU766" s="200" t="s">
        <v>93</v>
      </c>
      <c r="AV766" s="15" t="s">
        <v>165</v>
      </c>
      <c r="AW766" s="15" t="s">
        <v>38</v>
      </c>
      <c r="AX766" s="15" t="s">
        <v>91</v>
      </c>
      <c r="AY766" s="200" t="s">
        <v>159</v>
      </c>
    </row>
    <row r="767" spans="1:65" s="2" customFormat="1" ht="14.4" customHeight="1">
      <c r="A767" s="34"/>
      <c r="B767" s="168"/>
      <c r="C767" s="207" t="s">
        <v>1298</v>
      </c>
      <c r="D767" s="207" t="s">
        <v>209</v>
      </c>
      <c r="E767" s="208" t="s">
        <v>1299</v>
      </c>
      <c r="F767" s="209" t="s">
        <v>1300</v>
      </c>
      <c r="G767" s="210" t="s">
        <v>164</v>
      </c>
      <c r="H767" s="211">
        <v>74.16</v>
      </c>
      <c r="I767" s="212"/>
      <c r="J767" s="213">
        <f>ROUND(I767*H767,2)</f>
        <v>0</v>
      </c>
      <c r="K767" s="214"/>
      <c r="L767" s="215"/>
      <c r="M767" s="216" t="s">
        <v>1</v>
      </c>
      <c r="N767" s="217" t="s">
        <v>48</v>
      </c>
      <c r="O767" s="60"/>
      <c r="P767" s="179">
        <f>O767*H767</f>
        <v>0</v>
      </c>
      <c r="Q767" s="179">
        <v>1.5E-3</v>
      </c>
      <c r="R767" s="179">
        <f>Q767*H767</f>
        <v>0.11123999999999999</v>
      </c>
      <c r="S767" s="179">
        <v>0</v>
      </c>
      <c r="T767" s="180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81" t="s">
        <v>458</v>
      </c>
      <c r="AT767" s="181" t="s">
        <v>209</v>
      </c>
      <c r="AU767" s="181" t="s">
        <v>93</v>
      </c>
      <c r="AY767" s="18" t="s">
        <v>159</v>
      </c>
      <c r="BE767" s="182">
        <f>IF(N767="základní",J767,0)</f>
        <v>0</v>
      </c>
      <c r="BF767" s="182">
        <f>IF(N767="snížená",J767,0)</f>
        <v>0</v>
      </c>
      <c r="BG767" s="182">
        <f>IF(N767="zákl. přenesená",J767,0)</f>
        <v>0</v>
      </c>
      <c r="BH767" s="182">
        <f>IF(N767="sníž. přenesená",J767,0)</f>
        <v>0</v>
      </c>
      <c r="BI767" s="182">
        <f>IF(N767="nulová",J767,0)</f>
        <v>0</v>
      </c>
      <c r="BJ767" s="18" t="s">
        <v>91</v>
      </c>
      <c r="BK767" s="182">
        <f>ROUND(I767*H767,2)</f>
        <v>0</v>
      </c>
      <c r="BL767" s="18" t="s">
        <v>247</v>
      </c>
      <c r="BM767" s="181" t="s">
        <v>1301</v>
      </c>
    </row>
    <row r="768" spans="1:65" s="14" customFormat="1">
      <c r="B768" s="191"/>
      <c r="D768" s="184" t="s">
        <v>167</v>
      </c>
      <c r="E768" s="192" t="s">
        <v>1</v>
      </c>
      <c r="F768" s="193" t="s">
        <v>1302</v>
      </c>
      <c r="H768" s="194">
        <v>74.16</v>
      </c>
      <c r="I768" s="195"/>
      <c r="L768" s="191"/>
      <c r="M768" s="196"/>
      <c r="N768" s="197"/>
      <c r="O768" s="197"/>
      <c r="P768" s="197"/>
      <c r="Q768" s="197"/>
      <c r="R768" s="197"/>
      <c r="S768" s="197"/>
      <c r="T768" s="198"/>
      <c r="AT768" s="192" t="s">
        <v>167</v>
      </c>
      <c r="AU768" s="192" t="s">
        <v>93</v>
      </c>
      <c r="AV768" s="14" t="s">
        <v>93</v>
      </c>
      <c r="AW768" s="14" t="s">
        <v>38</v>
      </c>
      <c r="AX768" s="14" t="s">
        <v>83</v>
      </c>
      <c r="AY768" s="192" t="s">
        <v>159</v>
      </c>
    </row>
    <row r="769" spans="1:65" s="15" customFormat="1">
      <c r="B769" s="199"/>
      <c r="D769" s="184" t="s">
        <v>167</v>
      </c>
      <c r="E769" s="200" t="s">
        <v>1</v>
      </c>
      <c r="F769" s="201" t="s">
        <v>172</v>
      </c>
      <c r="H769" s="202">
        <v>74.16</v>
      </c>
      <c r="I769" s="203"/>
      <c r="L769" s="199"/>
      <c r="M769" s="204"/>
      <c r="N769" s="205"/>
      <c r="O769" s="205"/>
      <c r="P769" s="205"/>
      <c r="Q769" s="205"/>
      <c r="R769" s="205"/>
      <c r="S769" s="205"/>
      <c r="T769" s="206"/>
      <c r="AT769" s="200" t="s">
        <v>167</v>
      </c>
      <c r="AU769" s="200" t="s">
        <v>93</v>
      </c>
      <c r="AV769" s="15" t="s">
        <v>165</v>
      </c>
      <c r="AW769" s="15" t="s">
        <v>38</v>
      </c>
      <c r="AX769" s="15" t="s">
        <v>91</v>
      </c>
      <c r="AY769" s="200" t="s">
        <v>159</v>
      </c>
    </row>
    <row r="770" spans="1:65" s="2" customFormat="1" ht="19.8" customHeight="1">
      <c r="A770" s="34"/>
      <c r="B770" s="168"/>
      <c r="C770" s="169" t="s">
        <v>1303</v>
      </c>
      <c r="D770" s="169" t="s">
        <v>161</v>
      </c>
      <c r="E770" s="170" t="s">
        <v>1304</v>
      </c>
      <c r="F770" s="171" t="s">
        <v>1305</v>
      </c>
      <c r="G770" s="172" t="s">
        <v>238</v>
      </c>
      <c r="H770" s="173">
        <v>158</v>
      </c>
      <c r="I770" s="174"/>
      <c r="J770" s="175">
        <f>ROUND(I770*H770,2)</f>
        <v>0</v>
      </c>
      <c r="K770" s="176"/>
      <c r="L770" s="35"/>
      <c r="M770" s="177" t="s">
        <v>1</v>
      </c>
      <c r="N770" s="178" t="s">
        <v>48</v>
      </c>
      <c r="O770" s="60"/>
      <c r="P770" s="179">
        <f>O770*H770</f>
        <v>0</v>
      </c>
      <c r="Q770" s="179">
        <v>1E-4</v>
      </c>
      <c r="R770" s="179">
        <f>Q770*H770</f>
        <v>1.5800000000000002E-2</v>
      </c>
      <c r="S770" s="179">
        <v>0</v>
      </c>
      <c r="T770" s="180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81" t="s">
        <v>247</v>
      </c>
      <c r="AT770" s="181" t="s">
        <v>161</v>
      </c>
      <c r="AU770" s="181" t="s">
        <v>93</v>
      </c>
      <c r="AY770" s="18" t="s">
        <v>159</v>
      </c>
      <c r="BE770" s="182">
        <f>IF(N770="základní",J770,0)</f>
        <v>0</v>
      </c>
      <c r="BF770" s="182">
        <f>IF(N770="snížená",J770,0)</f>
        <v>0</v>
      </c>
      <c r="BG770" s="182">
        <f>IF(N770="zákl. přenesená",J770,0)</f>
        <v>0</v>
      </c>
      <c r="BH770" s="182">
        <f>IF(N770="sníž. přenesená",J770,0)</f>
        <v>0</v>
      </c>
      <c r="BI770" s="182">
        <f>IF(N770="nulová",J770,0)</f>
        <v>0</v>
      </c>
      <c r="BJ770" s="18" t="s">
        <v>91</v>
      </c>
      <c r="BK770" s="182">
        <f>ROUND(I770*H770,2)</f>
        <v>0</v>
      </c>
      <c r="BL770" s="18" t="s">
        <v>247</v>
      </c>
      <c r="BM770" s="181" t="s">
        <v>1306</v>
      </c>
    </row>
    <row r="771" spans="1:65" s="13" customFormat="1">
      <c r="B771" s="183"/>
      <c r="D771" s="184" t="s">
        <v>167</v>
      </c>
      <c r="E771" s="185" t="s">
        <v>1</v>
      </c>
      <c r="F771" s="186" t="s">
        <v>879</v>
      </c>
      <c r="H771" s="185" t="s">
        <v>1</v>
      </c>
      <c r="I771" s="187"/>
      <c r="L771" s="183"/>
      <c r="M771" s="188"/>
      <c r="N771" s="189"/>
      <c r="O771" s="189"/>
      <c r="P771" s="189"/>
      <c r="Q771" s="189"/>
      <c r="R771" s="189"/>
      <c r="S771" s="189"/>
      <c r="T771" s="190"/>
      <c r="AT771" s="185" t="s">
        <v>167</v>
      </c>
      <c r="AU771" s="185" t="s">
        <v>93</v>
      </c>
      <c r="AV771" s="13" t="s">
        <v>91</v>
      </c>
      <c r="AW771" s="13" t="s">
        <v>38</v>
      </c>
      <c r="AX771" s="13" t="s">
        <v>83</v>
      </c>
      <c r="AY771" s="185" t="s">
        <v>159</v>
      </c>
    </row>
    <row r="772" spans="1:65" s="14" customFormat="1">
      <c r="B772" s="191"/>
      <c r="D772" s="184" t="s">
        <v>167</v>
      </c>
      <c r="E772" s="192" t="s">
        <v>1</v>
      </c>
      <c r="F772" s="193" t="s">
        <v>1307</v>
      </c>
      <c r="H772" s="194">
        <v>158</v>
      </c>
      <c r="I772" s="195"/>
      <c r="L772" s="191"/>
      <c r="M772" s="196"/>
      <c r="N772" s="197"/>
      <c r="O772" s="197"/>
      <c r="P772" s="197"/>
      <c r="Q772" s="197"/>
      <c r="R772" s="197"/>
      <c r="S772" s="197"/>
      <c r="T772" s="198"/>
      <c r="AT772" s="192" t="s">
        <v>167</v>
      </c>
      <c r="AU772" s="192" t="s">
        <v>93</v>
      </c>
      <c r="AV772" s="14" t="s">
        <v>93</v>
      </c>
      <c r="AW772" s="14" t="s">
        <v>38</v>
      </c>
      <c r="AX772" s="14" t="s">
        <v>83</v>
      </c>
      <c r="AY772" s="192" t="s">
        <v>159</v>
      </c>
    </row>
    <row r="773" spans="1:65" s="15" customFormat="1">
      <c r="B773" s="199"/>
      <c r="D773" s="184" t="s">
        <v>167</v>
      </c>
      <c r="E773" s="200" t="s">
        <v>1</v>
      </c>
      <c r="F773" s="201" t="s">
        <v>172</v>
      </c>
      <c r="H773" s="202">
        <v>158</v>
      </c>
      <c r="I773" s="203"/>
      <c r="L773" s="199"/>
      <c r="M773" s="204"/>
      <c r="N773" s="205"/>
      <c r="O773" s="205"/>
      <c r="P773" s="205"/>
      <c r="Q773" s="205"/>
      <c r="R773" s="205"/>
      <c r="S773" s="205"/>
      <c r="T773" s="206"/>
      <c r="AT773" s="200" t="s">
        <v>167</v>
      </c>
      <c r="AU773" s="200" t="s">
        <v>93</v>
      </c>
      <c r="AV773" s="15" t="s">
        <v>165</v>
      </c>
      <c r="AW773" s="15" t="s">
        <v>38</v>
      </c>
      <c r="AX773" s="15" t="s">
        <v>91</v>
      </c>
      <c r="AY773" s="200" t="s">
        <v>159</v>
      </c>
    </row>
    <row r="774" spans="1:65" s="2" customFormat="1" ht="19.8" customHeight="1">
      <c r="A774" s="34"/>
      <c r="B774" s="168"/>
      <c r="C774" s="207" t="s">
        <v>1308</v>
      </c>
      <c r="D774" s="207" t="s">
        <v>209</v>
      </c>
      <c r="E774" s="208" t="s">
        <v>1309</v>
      </c>
      <c r="F774" s="209" t="s">
        <v>1310</v>
      </c>
      <c r="G774" s="210" t="s">
        <v>182</v>
      </c>
      <c r="H774" s="211">
        <v>9.7639999999999993</v>
      </c>
      <c r="I774" s="212"/>
      <c r="J774" s="213">
        <f>ROUND(I774*H774,2)</f>
        <v>0</v>
      </c>
      <c r="K774" s="214"/>
      <c r="L774" s="215"/>
      <c r="M774" s="216" t="s">
        <v>1</v>
      </c>
      <c r="N774" s="217" t="s">
        <v>48</v>
      </c>
      <c r="O774" s="60"/>
      <c r="P774" s="179">
        <f>O774*H774</f>
        <v>0</v>
      </c>
      <c r="Q774" s="179">
        <v>0.02</v>
      </c>
      <c r="R774" s="179">
        <f>Q774*H774</f>
        <v>0.19527999999999998</v>
      </c>
      <c r="S774" s="179">
        <v>0</v>
      </c>
      <c r="T774" s="180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81" t="s">
        <v>458</v>
      </c>
      <c r="AT774" s="181" t="s">
        <v>209</v>
      </c>
      <c r="AU774" s="181" t="s">
        <v>93</v>
      </c>
      <c r="AY774" s="18" t="s">
        <v>159</v>
      </c>
      <c r="BE774" s="182">
        <f>IF(N774="základní",J774,0)</f>
        <v>0</v>
      </c>
      <c r="BF774" s="182">
        <f>IF(N774="snížená",J774,0)</f>
        <v>0</v>
      </c>
      <c r="BG774" s="182">
        <f>IF(N774="zákl. přenesená",J774,0)</f>
        <v>0</v>
      </c>
      <c r="BH774" s="182">
        <f>IF(N774="sníž. přenesená",J774,0)</f>
        <v>0</v>
      </c>
      <c r="BI774" s="182">
        <f>IF(N774="nulová",J774,0)</f>
        <v>0</v>
      </c>
      <c r="BJ774" s="18" t="s">
        <v>91</v>
      </c>
      <c r="BK774" s="182">
        <f>ROUND(I774*H774,2)</f>
        <v>0</v>
      </c>
      <c r="BL774" s="18" t="s">
        <v>247</v>
      </c>
      <c r="BM774" s="181" t="s">
        <v>1311</v>
      </c>
    </row>
    <row r="775" spans="1:65" s="14" customFormat="1">
      <c r="B775" s="191"/>
      <c r="D775" s="184" t="s">
        <v>167</v>
      </c>
      <c r="E775" s="192" t="s">
        <v>1</v>
      </c>
      <c r="F775" s="193" t="s">
        <v>1312</v>
      </c>
      <c r="H775" s="194">
        <v>9.7639999999999993</v>
      </c>
      <c r="I775" s="195"/>
      <c r="L775" s="191"/>
      <c r="M775" s="196"/>
      <c r="N775" s="197"/>
      <c r="O775" s="197"/>
      <c r="P775" s="197"/>
      <c r="Q775" s="197"/>
      <c r="R775" s="197"/>
      <c r="S775" s="197"/>
      <c r="T775" s="198"/>
      <c r="AT775" s="192" t="s">
        <v>167</v>
      </c>
      <c r="AU775" s="192" t="s">
        <v>93</v>
      </c>
      <c r="AV775" s="14" t="s">
        <v>93</v>
      </c>
      <c r="AW775" s="14" t="s">
        <v>38</v>
      </c>
      <c r="AX775" s="14" t="s">
        <v>83</v>
      </c>
      <c r="AY775" s="192" t="s">
        <v>159</v>
      </c>
    </row>
    <row r="776" spans="1:65" s="15" customFormat="1">
      <c r="B776" s="199"/>
      <c r="D776" s="184" t="s">
        <v>167</v>
      </c>
      <c r="E776" s="200" t="s">
        <v>1</v>
      </c>
      <c r="F776" s="201" t="s">
        <v>172</v>
      </c>
      <c r="H776" s="202">
        <v>9.7639999999999993</v>
      </c>
      <c r="I776" s="203"/>
      <c r="L776" s="199"/>
      <c r="M776" s="204"/>
      <c r="N776" s="205"/>
      <c r="O776" s="205"/>
      <c r="P776" s="205"/>
      <c r="Q776" s="205"/>
      <c r="R776" s="205"/>
      <c r="S776" s="205"/>
      <c r="T776" s="206"/>
      <c r="AT776" s="200" t="s">
        <v>167</v>
      </c>
      <c r="AU776" s="200" t="s">
        <v>93</v>
      </c>
      <c r="AV776" s="15" t="s">
        <v>165</v>
      </c>
      <c r="AW776" s="15" t="s">
        <v>38</v>
      </c>
      <c r="AX776" s="15" t="s">
        <v>91</v>
      </c>
      <c r="AY776" s="200" t="s">
        <v>159</v>
      </c>
    </row>
    <row r="777" spans="1:65" s="2" customFormat="1" ht="19.8" customHeight="1">
      <c r="A777" s="34"/>
      <c r="B777" s="168"/>
      <c r="C777" s="169" t="s">
        <v>1313</v>
      </c>
      <c r="D777" s="169" t="s">
        <v>161</v>
      </c>
      <c r="E777" s="170" t="s">
        <v>1314</v>
      </c>
      <c r="F777" s="171" t="s">
        <v>1315</v>
      </c>
      <c r="G777" s="172" t="s">
        <v>164</v>
      </c>
      <c r="H777" s="173">
        <v>306.86399999999998</v>
      </c>
      <c r="I777" s="174"/>
      <c r="J777" s="175">
        <f>ROUND(I777*H777,2)</f>
        <v>0</v>
      </c>
      <c r="K777" s="176"/>
      <c r="L777" s="35"/>
      <c r="M777" s="177" t="s">
        <v>1</v>
      </c>
      <c r="N777" s="178" t="s">
        <v>48</v>
      </c>
      <c r="O777" s="60"/>
      <c r="P777" s="179">
        <f>O777*H777</f>
        <v>0</v>
      </c>
      <c r="Q777" s="179">
        <v>1.5399999999999999E-3</v>
      </c>
      <c r="R777" s="179">
        <f>Q777*H777</f>
        <v>0.47257055999999992</v>
      </c>
      <c r="S777" s="179">
        <v>0</v>
      </c>
      <c r="T777" s="180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81" t="s">
        <v>247</v>
      </c>
      <c r="AT777" s="181" t="s">
        <v>161</v>
      </c>
      <c r="AU777" s="181" t="s">
        <v>93</v>
      </c>
      <c r="AY777" s="18" t="s">
        <v>159</v>
      </c>
      <c r="BE777" s="182">
        <f>IF(N777="základní",J777,0)</f>
        <v>0</v>
      </c>
      <c r="BF777" s="182">
        <f>IF(N777="snížená",J777,0)</f>
        <v>0</v>
      </c>
      <c r="BG777" s="182">
        <f>IF(N777="zákl. přenesená",J777,0)</f>
        <v>0</v>
      </c>
      <c r="BH777" s="182">
        <f>IF(N777="sníž. přenesená",J777,0)</f>
        <v>0</v>
      </c>
      <c r="BI777" s="182">
        <f>IF(N777="nulová",J777,0)</f>
        <v>0</v>
      </c>
      <c r="BJ777" s="18" t="s">
        <v>91</v>
      </c>
      <c r="BK777" s="182">
        <f>ROUND(I777*H777,2)</f>
        <v>0</v>
      </c>
      <c r="BL777" s="18" t="s">
        <v>247</v>
      </c>
      <c r="BM777" s="181" t="s">
        <v>1316</v>
      </c>
    </row>
    <row r="778" spans="1:65" s="13" customFormat="1">
      <c r="B778" s="183"/>
      <c r="D778" s="184" t="s">
        <v>167</v>
      </c>
      <c r="E778" s="185" t="s">
        <v>1</v>
      </c>
      <c r="F778" s="186" t="s">
        <v>692</v>
      </c>
      <c r="H778" s="185" t="s">
        <v>1</v>
      </c>
      <c r="I778" s="187"/>
      <c r="L778" s="183"/>
      <c r="M778" s="188"/>
      <c r="N778" s="189"/>
      <c r="O778" s="189"/>
      <c r="P778" s="189"/>
      <c r="Q778" s="189"/>
      <c r="R778" s="189"/>
      <c r="S778" s="189"/>
      <c r="T778" s="190"/>
      <c r="AT778" s="185" t="s">
        <v>167</v>
      </c>
      <c r="AU778" s="185" t="s">
        <v>93</v>
      </c>
      <c r="AV778" s="13" t="s">
        <v>91</v>
      </c>
      <c r="AW778" s="13" t="s">
        <v>38</v>
      </c>
      <c r="AX778" s="13" t="s">
        <v>83</v>
      </c>
      <c r="AY778" s="185" t="s">
        <v>159</v>
      </c>
    </row>
    <row r="779" spans="1:65" s="14" customFormat="1" ht="30.6">
      <c r="B779" s="191"/>
      <c r="D779" s="184" t="s">
        <v>167</v>
      </c>
      <c r="E779" s="192" t="s">
        <v>1</v>
      </c>
      <c r="F779" s="193" t="s">
        <v>1317</v>
      </c>
      <c r="H779" s="194">
        <v>306.86399999999998</v>
      </c>
      <c r="I779" s="195"/>
      <c r="L779" s="191"/>
      <c r="M779" s="196"/>
      <c r="N779" s="197"/>
      <c r="O779" s="197"/>
      <c r="P779" s="197"/>
      <c r="Q779" s="197"/>
      <c r="R779" s="197"/>
      <c r="S779" s="197"/>
      <c r="T779" s="198"/>
      <c r="AT779" s="192" t="s">
        <v>167</v>
      </c>
      <c r="AU779" s="192" t="s">
        <v>93</v>
      </c>
      <c r="AV779" s="14" t="s">
        <v>93</v>
      </c>
      <c r="AW779" s="14" t="s">
        <v>38</v>
      </c>
      <c r="AX779" s="14" t="s">
        <v>83</v>
      </c>
      <c r="AY779" s="192" t="s">
        <v>159</v>
      </c>
    </row>
    <row r="780" spans="1:65" s="15" customFormat="1">
      <c r="B780" s="199"/>
      <c r="D780" s="184" t="s">
        <v>167</v>
      </c>
      <c r="E780" s="200" t="s">
        <v>1</v>
      </c>
      <c r="F780" s="201" t="s">
        <v>172</v>
      </c>
      <c r="H780" s="202">
        <v>306.86399999999998</v>
      </c>
      <c r="I780" s="203"/>
      <c r="L780" s="199"/>
      <c r="M780" s="204"/>
      <c r="N780" s="205"/>
      <c r="O780" s="205"/>
      <c r="P780" s="205"/>
      <c r="Q780" s="205"/>
      <c r="R780" s="205"/>
      <c r="S780" s="205"/>
      <c r="T780" s="206"/>
      <c r="AT780" s="200" t="s">
        <v>167</v>
      </c>
      <c r="AU780" s="200" t="s">
        <v>93</v>
      </c>
      <c r="AV780" s="15" t="s">
        <v>165</v>
      </c>
      <c r="AW780" s="15" t="s">
        <v>38</v>
      </c>
      <c r="AX780" s="15" t="s">
        <v>91</v>
      </c>
      <c r="AY780" s="200" t="s">
        <v>159</v>
      </c>
    </row>
    <row r="781" spans="1:65" s="2" customFormat="1" ht="30" customHeight="1">
      <c r="A781" s="34"/>
      <c r="B781" s="168"/>
      <c r="C781" s="207" t="s">
        <v>1318</v>
      </c>
      <c r="D781" s="207" t="s">
        <v>209</v>
      </c>
      <c r="E781" s="208" t="s">
        <v>1319</v>
      </c>
      <c r="F781" s="209" t="s">
        <v>1320</v>
      </c>
      <c r="G781" s="210" t="s">
        <v>164</v>
      </c>
      <c r="H781" s="211">
        <v>337.55</v>
      </c>
      <c r="I781" s="212"/>
      <c r="J781" s="213">
        <f>ROUND(I781*H781,2)</f>
        <v>0</v>
      </c>
      <c r="K781" s="214"/>
      <c r="L781" s="215"/>
      <c r="M781" s="216" t="s">
        <v>1</v>
      </c>
      <c r="N781" s="217" t="s">
        <v>48</v>
      </c>
      <c r="O781" s="60"/>
      <c r="P781" s="179">
        <f>O781*H781</f>
        <v>0</v>
      </c>
      <c r="Q781" s="179">
        <v>1.9E-2</v>
      </c>
      <c r="R781" s="179">
        <f>Q781*H781</f>
        <v>6.4134500000000001</v>
      </c>
      <c r="S781" s="179">
        <v>0</v>
      </c>
      <c r="T781" s="180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81" t="s">
        <v>458</v>
      </c>
      <c r="AT781" s="181" t="s">
        <v>209</v>
      </c>
      <c r="AU781" s="181" t="s">
        <v>93</v>
      </c>
      <c r="AY781" s="18" t="s">
        <v>159</v>
      </c>
      <c r="BE781" s="182">
        <f>IF(N781="základní",J781,0)</f>
        <v>0</v>
      </c>
      <c r="BF781" s="182">
        <f>IF(N781="snížená",J781,0)</f>
        <v>0</v>
      </c>
      <c r="BG781" s="182">
        <f>IF(N781="zákl. přenesená",J781,0)</f>
        <v>0</v>
      </c>
      <c r="BH781" s="182">
        <f>IF(N781="sníž. přenesená",J781,0)</f>
        <v>0</v>
      </c>
      <c r="BI781" s="182">
        <f>IF(N781="nulová",J781,0)</f>
        <v>0</v>
      </c>
      <c r="BJ781" s="18" t="s">
        <v>91</v>
      </c>
      <c r="BK781" s="182">
        <f>ROUND(I781*H781,2)</f>
        <v>0</v>
      </c>
      <c r="BL781" s="18" t="s">
        <v>247</v>
      </c>
      <c r="BM781" s="181" t="s">
        <v>1321</v>
      </c>
    </row>
    <row r="782" spans="1:65" s="14" customFormat="1">
      <c r="B782" s="191"/>
      <c r="D782" s="184" t="s">
        <v>167</v>
      </c>
      <c r="E782" s="192" t="s">
        <v>1</v>
      </c>
      <c r="F782" s="193" t="s">
        <v>1322</v>
      </c>
      <c r="H782" s="194">
        <v>337.55</v>
      </c>
      <c r="I782" s="195"/>
      <c r="L782" s="191"/>
      <c r="M782" s="196"/>
      <c r="N782" s="197"/>
      <c r="O782" s="197"/>
      <c r="P782" s="197"/>
      <c r="Q782" s="197"/>
      <c r="R782" s="197"/>
      <c r="S782" s="197"/>
      <c r="T782" s="198"/>
      <c r="AT782" s="192" t="s">
        <v>167</v>
      </c>
      <c r="AU782" s="192" t="s">
        <v>93</v>
      </c>
      <c r="AV782" s="14" t="s">
        <v>93</v>
      </c>
      <c r="AW782" s="14" t="s">
        <v>38</v>
      </c>
      <c r="AX782" s="14" t="s">
        <v>83</v>
      </c>
      <c r="AY782" s="192" t="s">
        <v>159</v>
      </c>
    </row>
    <row r="783" spans="1:65" s="15" customFormat="1">
      <c r="B783" s="199"/>
      <c r="D783" s="184" t="s">
        <v>167</v>
      </c>
      <c r="E783" s="200" t="s">
        <v>1</v>
      </c>
      <c r="F783" s="201" t="s">
        <v>172</v>
      </c>
      <c r="H783" s="202">
        <v>337.55</v>
      </c>
      <c r="I783" s="203"/>
      <c r="L783" s="199"/>
      <c r="M783" s="204"/>
      <c r="N783" s="205"/>
      <c r="O783" s="205"/>
      <c r="P783" s="205"/>
      <c r="Q783" s="205"/>
      <c r="R783" s="205"/>
      <c r="S783" s="205"/>
      <c r="T783" s="206"/>
      <c r="AT783" s="200" t="s">
        <v>167</v>
      </c>
      <c r="AU783" s="200" t="s">
        <v>93</v>
      </c>
      <c r="AV783" s="15" t="s">
        <v>165</v>
      </c>
      <c r="AW783" s="15" t="s">
        <v>38</v>
      </c>
      <c r="AX783" s="15" t="s">
        <v>91</v>
      </c>
      <c r="AY783" s="200" t="s">
        <v>159</v>
      </c>
    </row>
    <row r="784" spans="1:65" s="2" customFormat="1" ht="19.8" customHeight="1">
      <c r="A784" s="34"/>
      <c r="B784" s="168"/>
      <c r="C784" s="169" t="s">
        <v>1323</v>
      </c>
      <c r="D784" s="169" t="s">
        <v>161</v>
      </c>
      <c r="E784" s="170" t="s">
        <v>1324</v>
      </c>
      <c r="F784" s="171" t="s">
        <v>1325</v>
      </c>
      <c r="G784" s="172" t="s">
        <v>308</v>
      </c>
      <c r="H784" s="173">
        <v>7.64</v>
      </c>
      <c r="I784" s="174"/>
      <c r="J784" s="175">
        <f>ROUND(I784*H784,2)</f>
        <v>0</v>
      </c>
      <c r="K784" s="176"/>
      <c r="L784" s="35"/>
      <c r="M784" s="177" t="s">
        <v>1</v>
      </c>
      <c r="N784" s="178" t="s">
        <v>48</v>
      </c>
      <c r="O784" s="60"/>
      <c r="P784" s="179">
        <f>O784*H784</f>
        <v>0</v>
      </c>
      <c r="Q784" s="179">
        <v>0</v>
      </c>
      <c r="R784" s="179">
        <f>Q784*H784</f>
        <v>0</v>
      </c>
      <c r="S784" s="179">
        <v>0</v>
      </c>
      <c r="T784" s="180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81" t="s">
        <v>247</v>
      </c>
      <c r="AT784" s="181" t="s">
        <v>161</v>
      </c>
      <c r="AU784" s="181" t="s">
        <v>93</v>
      </c>
      <c r="AY784" s="18" t="s">
        <v>159</v>
      </c>
      <c r="BE784" s="182">
        <f>IF(N784="základní",J784,0)</f>
        <v>0</v>
      </c>
      <c r="BF784" s="182">
        <f>IF(N784="snížená",J784,0)</f>
        <v>0</v>
      </c>
      <c r="BG784" s="182">
        <f>IF(N784="zákl. přenesená",J784,0)</f>
        <v>0</v>
      </c>
      <c r="BH784" s="182">
        <f>IF(N784="sníž. přenesená",J784,0)</f>
        <v>0</v>
      </c>
      <c r="BI784" s="182">
        <f>IF(N784="nulová",J784,0)</f>
        <v>0</v>
      </c>
      <c r="BJ784" s="18" t="s">
        <v>91</v>
      </c>
      <c r="BK784" s="182">
        <f>ROUND(I784*H784,2)</f>
        <v>0</v>
      </c>
      <c r="BL784" s="18" t="s">
        <v>247</v>
      </c>
      <c r="BM784" s="181" t="s">
        <v>1326</v>
      </c>
    </row>
    <row r="785" spans="1:65" s="2" customFormat="1" ht="19.8" customHeight="1">
      <c r="A785" s="34"/>
      <c r="B785" s="168"/>
      <c r="C785" s="169" t="s">
        <v>1327</v>
      </c>
      <c r="D785" s="169" t="s">
        <v>161</v>
      </c>
      <c r="E785" s="170" t="s">
        <v>1328</v>
      </c>
      <c r="F785" s="171" t="s">
        <v>1329</v>
      </c>
      <c r="G785" s="172" t="s">
        <v>308</v>
      </c>
      <c r="H785" s="173">
        <v>7.64</v>
      </c>
      <c r="I785" s="174"/>
      <c r="J785" s="175">
        <f>ROUND(I785*H785,2)</f>
        <v>0</v>
      </c>
      <c r="K785" s="176"/>
      <c r="L785" s="35"/>
      <c r="M785" s="177" t="s">
        <v>1</v>
      </c>
      <c r="N785" s="178" t="s">
        <v>48</v>
      </c>
      <c r="O785" s="60"/>
      <c r="P785" s="179">
        <f>O785*H785</f>
        <v>0</v>
      </c>
      <c r="Q785" s="179">
        <v>0</v>
      </c>
      <c r="R785" s="179">
        <f>Q785*H785</f>
        <v>0</v>
      </c>
      <c r="S785" s="179">
        <v>0</v>
      </c>
      <c r="T785" s="180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81" t="s">
        <v>247</v>
      </c>
      <c r="AT785" s="181" t="s">
        <v>161</v>
      </c>
      <c r="AU785" s="181" t="s">
        <v>93</v>
      </c>
      <c r="AY785" s="18" t="s">
        <v>159</v>
      </c>
      <c r="BE785" s="182">
        <f>IF(N785="základní",J785,0)</f>
        <v>0</v>
      </c>
      <c r="BF785" s="182">
        <f>IF(N785="snížená",J785,0)</f>
        <v>0</v>
      </c>
      <c r="BG785" s="182">
        <f>IF(N785="zákl. přenesená",J785,0)</f>
        <v>0</v>
      </c>
      <c r="BH785" s="182">
        <f>IF(N785="sníž. přenesená",J785,0)</f>
        <v>0</v>
      </c>
      <c r="BI785" s="182">
        <f>IF(N785="nulová",J785,0)</f>
        <v>0</v>
      </c>
      <c r="BJ785" s="18" t="s">
        <v>91</v>
      </c>
      <c r="BK785" s="182">
        <f>ROUND(I785*H785,2)</f>
        <v>0</v>
      </c>
      <c r="BL785" s="18" t="s">
        <v>247</v>
      </c>
      <c r="BM785" s="181" t="s">
        <v>1330</v>
      </c>
    </row>
    <row r="786" spans="1:65" s="12" customFormat="1" ht="22.8" customHeight="1">
      <c r="B786" s="155"/>
      <c r="D786" s="156" t="s">
        <v>82</v>
      </c>
      <c r="E786" s="166" t="s">
        <v>1331</v>
      </c>
      <c r="F786" s="166" t="s">
        <v>1332</v>
      </c>
      <c r="I786" s="158"/>
      <c r="J786" s="167">
        <f>BK786</f>
        <v>0</v>
      </c>
      <c r="L786" s="155"/>
      <c r="M786" s="160"/>
      <c r="N786" s="161"/>
      <c r="O786" s="161"/>
      <c r="P786" s="162">
        <f>SUM(P787:P800)</f>
        <v>0</v>
      </c>
      <c r="Q786" s="161"/>
      <c r="R786" s="162">
        <f>SUM(R787:R800)</f>
        <v>1.9209999999999998E-2</v>
      </c>
      <c r="S786" s="161"/>
      <c r="T786" s="163">
        <f>SUM(T787:T800)</f>
        <v>6.8199999999999997E-2</v>
      </c>
      <c r="AR786" s="156" t="s">
        <v>93</v>
      </c>
      <c r="AT786" s="164" t="s">
        <v>82</v>
      </c>
      <c r="AU786" s="164" t="s">
        <v>91</v>
      </c>
      <c r="AY786" s="156" t="s">
        <v>159</v>
      </c>
      <c r="BK786" s="165">
        <f>SUM(BK787:BK800)</f>
        <v>0</v>
      </c>
    </row>
    <row r="787" spans="1:65" s="2" customFormat="1" ht="14.4" customHeight="1">
      <c r="A787" s="34"/>
      <c r="B787" s="168"/>
      <c r="C787" s="169" t="s">
        <v>1333</v>
      </c>
      <c r="D787" s="169" t="s">
        <v>161</v>
      </c>
      <c r="E787" s="170" t="s">
        <v>1334</v>
      </c>
      <c r="F787" s="171" t="s">
        <v>1335</v>
      </c>
      <c r="G787" s="172" t="s">
        <v>238</v>
      </c>
      <c r="H787" s="173">
        <v>37</v>
      </c>
      <c r="I787" s="174"/>
      <c r="J787" s="175">
        <f>ROUND(I787*H787,2)</f>
        <v>0</v>
      </c>
      <c r="K787" s="176"/>
      <c r="L787" s="35"/>
      <c r="M787" s="177" t="s">
        <v>1</v>
      </c>
      <c r="N787" s="178" t="s">
        <v>48</v>
      </c>
      <c r="O787" s="60"/>
      <c r="P787" s="179">
        <f>O787*H787</f>
        <v>0</v>
      </c>
      <c r="Q787" s="179">
        <v>2.9E-4</v>
      </c>
      <c r="R787" s="179">
        <f>Q787*H787</f>
        <v>1.073E-2</v>
      </c>
      <c r="S787" s="179">
        <v>0</v>
      </c>
      <c r="T787" s="180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81" t="s">
        <v>247</v>
      </c>
      <c r="AT787" s="181" t="s">
        <v>161</v>
      </c>
      <c r="AU787" s="181" t="s">
        <v>93</v>
      </c>
      <c r="AY787" s="18" t="s">
        <v>159</v>
      </c>
      <c r="BE787" s="182">
        <f>IF(N787="základní",J787,0)</f>
        <v>0</v>
      </c>
      <c r="BF787" s="182">
        <f>IF(N787="snížená",J787,0)</f>
        <v>0</v>
      </c>
      <c r="BG787" s="182">
        <f>IF(N787="zákl. přenesená",J787,0)</f>
        <v>0</v>
      </c>
      <c r="BH787" s="182">
        <f>IF(N787="sníž. přenesená",J787,0)</f>
        <v>0</v>
      </c>
      <c r="BI787" s="182">
        <f>IF(N787="nulová",J787,0)</f>
        <v>0</v>
      </c>
      <c r="BJ787" s="18" t="s">
        <v>91</v>
      </c>
      <c r="BK787" s="182">
        <f>ROUND(I787*H787,2)</f>
        <v>0</v>
      </c>
      <c r="BL787" s="18" t="s">
        <v>247</v>
      </c>
      <c r="BM787" s="181" t="s">
        <v>1336</v>
      </c>
    </row>
    <row r="788" spans="1:65" s="13" customFormat="1">
      <c r="B788" s="183"/>
      <c r="D788" s="184" t="s">
        <v>167</v>
      </c>
      <c r="E788" s="185" t="s">
        <v>1</v>
      </c>
      <c r="F788" s="186" t="s">
        <v>844</v>
      </c>
      <c r="H788" s="185" t="s">
        <v>1</v>
      </c>
      <c r="I788" s="187"/>
      <c r="L788" s="183"/>
      <c r="M788" s="188"/>
      <c r="N788" s="189"/>
      <c r="O788" s="189"/>
      <c r="P788" s="189"/>
      <c r="Q788" s="189"/>
      <c r="R788" s="189"/>
      <c r="S788" s="189"/>
      <c r="T788" s="190"/>
      <c r="AT788" s="185" t="s">
        <v>167</v>
      </c>
      <c r="AU788" s="185" t="s">
        <v>93</v>
      </c>
      <c r="AV788" s="13" t="s">
        <v>91</v>
      </c>
      <c r="AW788" s="13" t="s">
        <v>38</v>
      </c>
      <c r="AX788" s="13" t="s">
        <v>83</v>
      </c>
      <c r="AY788" s="185" t="s">
        <v>159</v>
      </c>
    </row>
    <row r="789" spans="1:65" s="14" customFormat="1">
      <c r="B789" s="191"/>
      <c r="D789" s="184" t="s">
        <v>167</v>
      </c>
      <c r="E789" s="192" t="s">
        <v>1</v>
      </c>
      <c r="F789" s="193" t="s">
        <v>1337</v>
      </c>
      <c r="H789" s="194">
        <v>37</v>
      </c>
      <c r="I789" s="195"/>
      <c r="L789" s="191"/>
      <c r="M789" s="196"/>
      <c r="N789" s="197"/>
      <c r="O789" s="197"/>
      <c r="P789" s="197"/>
      <c r="Q789" s="197"/>
      <c r="R789" s="197"/>
      <c r="S789" s="197"/>
      <c r="T789" s="198"/>
      <c r="AT789" s="192" t="s">
        <v>167</v>
      </c>
      <c r="AU789" s="192" t="s">
        <v>93</v>
      </c>
      <c r="AV789" s="14" t="s">
        <v>93</v>
      </c>
      <c r="AW789" s="14" t="s">
        <v>38</v>
      </c>
      <c r="AX789" s="14" t="s">
        <v>83</v>
      </c>
      <c r="AY789" s="192" t="s">
        <v>159</v>
      </c>
    </row>
    <row r="790" spans="1:65" s="15" customFormat="1">
      <c r="B790" s="199"/>
      <c r="D790" s="184" t="s">
        <v>167</v>
      </c>
      <c r="E790" s="200" t="s">
        <v>1</v>
      </c>
      <c r="F790" s="201" t="s">
        <v>172</v>
      </c>
      <c r="H790" s="202">
        <v>37</v>
      </c>
      <c r="I790" s="203"/>
      <c r="L790" s="199"/>
      <c r="M790" s="204"/>
      <c r="N790" s="205"/>
      <c r="O790" s="205"/>
      <c r="P790" s="205"/>
      <c r="Q790" s="205"/>
      <c r="R790" s="205"/>
      <c r="S790" s="205"/>
      <c r="T790" s="206"/>
      <c r="AT790" s="200" t="s">
        <v>167</v>
      </c>
      <c r="AU790" s="200" t="s">
        <v>93</v>
      </c>
      <c r="AV790" s="15" t="s">
        <v>165</v>
      </c>
      <c r="AW790" s="15" t="s">
        <v>38</v>
      </c>
      <c r="AX790" s="15" t="s">
        <v>91</v>
      </c>
      <c r="AY790" s="200" t="s">
        <v>159</v>
      </c>
    </row>
    <row r="791" spans="1:65" s="2" customFormat="1" ht="14.4" customHeight="1">
      <c r="A791" s="34"/>
      <c r="B791" s="168"/>
      <c r="C791" s="169" t="s">
        <v>1338</v>
      </c>
      <c r="D791" s="169" t="s">
        <v>161</v>
      </c>
      <c r="E791" s="170" t="s">
        <v>1339</v>
      </c>
      <c r="F791" s="171" t="s">
        <v>1340</v>
      </c>
      <c r="G791" s="172" t="s">
        <v>295</v>
      </c>
      <c r="H791" s="173">
        <v>4</v>
      </c>
      <c r="I791" s="174"/>
      <c r="J791" s="175">
        <f>ROUND(I791*H791,2)</f>
        <v>0</v>
      </c>
      <c r="K791" s="176"/>
      <c r="L791" s="35"/>
      <c r="M791" s="177" t="s">
        <v>1</v>
      </c>
      <c r="N791" s="178" t="s">
        <v>48</v>
      </c>
      <c r="O791" s="60"/>
      <c r="P791" s="179">
        <f>O791*H791</f>
        <v>0</v>
      </c>
      <c r="Q791" s="179">
        <v>0</v>
      </c>
      <c r="R791" s="179">
        <f>Q791*H791</f>
        <v>0</v>
      </c>
      <c r="S791" s="179">
        <v>1.7049999999999999E-2</v>
      </c>
      <c r="T791" s="180">
        <f>S791*H791</f>
        <v>6.8199999999999997E-2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81" t="s">
        <v>247</v>
      </c>
      <c r="AT791" s="181" t="s">
        <v>161</v>
      </c>
      <c r="AU791" s="181" t="s">
        <v>93</v>
      </c>
      <c r="AY791" s="18" t="s">
        <v>159</v>
      </c>
      <c r="BE791" s="182">
        <f>IF(N791="základní",J791,0)</f>
        <v>0</v>
      </c>
      <c r="BF791" s="182">
        <f>IF(N791="snížená",J791,0)</f>
        <v>0</v>
      </c>
      <c r="BG791" s="182">
        <f>IF(N791="zákl. přenesená",J791,0)</f>
        <v>0</v>
      </c>
      <c r="BH791" s="182">
        <f>IF(N791="sníž. přenesená",J791,0)</f>
        <v>0</v>
      </c>
      <c r="BI791" s="182">
        <f>IF(N791="nulová",J791,0)</f>
        <v>0</v>
      </c>
      <c r="BJ791" s="18" t="s">
        <v>91</v>
      </c>
      <c r="BK791" s="182">
        <f>ROUND(I791*H791,2)</f>
        <v>0</v>
      </c>
      <c r="BL791" s="18" t="s">
        <v>247</v>
      </c>
      <c r="BM791" s="181" t="s">
        <v>1341</v>
      </c>
    </row>
    <row r="792" spans="1:65" s="13" customFormat="1">
      <c r="B792" s="183"/>
      <c r="D792" s="184" t="s">
        <v>167</v>
      </c>
      <c r="E792" s="185" t="s">
        <v>1</v>
      </c>
      <c r="F792" s="186" t="s">
        <v>1342</v>
      </c>
      <c r="H792" s="185" t="s">
        <v>1</v>
      </c>
      <c r="I792" s="187"/>
      <c r="L792" s="183"/>
      <c r="M792" s="188"/>
      <c r="N792" s="189"/>
      <c r="O792" s="189"/>
      <c r="P792" s="189"/>
      <c r="Q792" s="189"/>
      <c r="R792" s="189"/>
      <c r="S792" s="189"/>
      <c r="T792" s="190"/>
      <c r="AT792" s="185" t="s">
        <v>167</v>
      </c>
      <c r="AU792" s="185" t="s">
        <v>93</v>
      </c>
      <c r="AV792" s="13" t="s">
        <v>91</v>
      </c>
      <c r="AW792" s="13" t="s">
        <v>38</v>
      </c>
      <c r="AX792" s="13" t="s">
        <v>83</v>
      </c>
      <c r="AY792" s="185" t="s">
        <v>159</v>
      </c>
    </row>
    <row r="793" spans="1:65" s="14" customFormat="1">
      <c r="B793" s="191"/>
      <c r="D793" s="184" t="s">
        <v>167</v>
      </c>
      <c r="E793" s="192" t="s">
        <v>1</v>
      </c>
      <c r="F793" s="193" t="s">
        <v>1343</v>
      </c>
      <c r="H793" s="194">
        <v>4</v>
      </c>
      <c r="I793" s="195"/>
      <c r="L793" s="191"/>
      <c r="M793" s="196"/>
      <c r="N793" s="197"/>
      <c r="O793" s="197"/>
      <c r="P793" s="197"/>
      <c r="Q793" s="197"/>
      <c r="R793" s="197"/>
      <c r="S793" s="197"/>
      <c r="T793" s="198"/>
      <c r="AT793" s="192" t="s">
        <v>167</v>
      </c>
      <c r="AU793" s="192" t="s">
        <v>93</v>
      </c>
      <c r="AV793" s="14" t="s">
        <v>93</v>
      </c>
      <c r="AW793" s="14" t="s">
        <v>38</v>
      </c>
      <c r="AX793" s="14" t="s">
        <v>83</v>
      </c>
      <c r="AY793" s="192" t="s">
        <v>159</v>
      </c>
    </row>
    <row r="794" spans="1:65" s="15" customFormat="1">
      <c r="B794" s="199"/>
      <c r="D794" s="184" t="s">
        <v>167</v>
      </c>
      <c r="E794" s="200" t="s">
        <v>1</v>
      </c>
      <c r="F794" s="201" t="s">
        <v>172</v>
      </c>
      <c r="H794" s="202">
        <v>4</v>
      </c>
      <c r="I794" s="203"/>
      <c r="L794" s="199"/>
      <c r="M794" s="204"/>
      <c r="N794" s="205"/>
      <c r="O794" s="205"/>
      <c r="P794" s="205"/>
      <c r="Q794" s="205"/>
      <c r="R794" s="205"/>
      <c r="S794" s="205"/>
      <c r="T794" s="206"/>
      <c r="AT794" s="200" t="s">
        <v>167</v>
      </c>
      <c r="AU794" s="200" t="s">
        <v>93</v>
      </c>
      <c r="AV794" s="15" t="s">
        <v>165</v>
      </c>
      <c r="AW794" s="15" t="s">
        <v>38</v>
      </c>
      <c r="AX794" s="15" t="s">
        <v>91</v>
      </c>
      <c r="AY794" s="200" t="s">
        <v>159</v>
      </c>
    </row>
    <row r="795" spans="1:65" s="2" customFormat="1" ht="19.8" customHeight="1">
      <c r="A795" s="34"/>
      <c r="B795" s="168"/>
      <c r="C795" s="169" t="s">
        <v>1344</v>
      </c>
      <c r="D795" s="169" t="s">
        <v>161</v>
      </c>
      <c r="E795" s="170" t="s">
        <v>1345</v>
      </c>
      <c r="F795" s="171" t="s">
        <v>1346</v>
      </c>
      <c r="G795" s="172" t="s">
        <v>295</v>
      </c>
      <c r="H795" s="173">
        <v>4</v>
      </c>
      <c r="I795" s="174"/>
      <c r="J795" s="175">
        <f>ROUND(I795*H795,2)</f>
        <v>0</v>
      </c>
      <c r="K795" s="176"/>
      <c r="L795" s="35"/>
      <c r="M795" s="177" t="s">
        <v>1</v>
      </c>
      <c r="N795" s="178" t="s">
        <v>48</v>
      </c>
      <c r="O795" s="60"/>
      <c r="P795" s="179">
        <f>O795*H795</f>
        <v>0</v>
      </c>
      <c r="Q795" s="179">
        <v>2.1199999999999999E-3</v>
      </c>
      <c r="R795" s="179">
        <f>Q795*H795</f>
        <v>8.4799999999999997E-3</v>
      </c>
      <c r="S795" s="179">
        <v>0</v>
      </c>
      <c r="T795" s="180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81" t="s">
        <v>247</v>
      </c>
      <c r="AT795" s="181" t="s">
        <v>161</v>
      </c>
      <c r="AU795" s="181" t="s">
        <v>93</v>
      </c>
      <c r="AY795" s="18" t="s">
        <v>159</v>
      </c>
      <c r="BE795" s="182">
        <f>IF(N795="základní",J795,0)</f>
        <v>0</v>
      </c>
      <c r="BF795" s="182">
        <f>IF(N795="snížená",J795,0)</f>
        <v>0</v>
      </c>
      <c r="BG795" s="182">
        <f>IF(N795="zákl. přenesená",J795,0)</f>
        <v>0</v>
      </c>
      <c r="BH795" s="182">
        <f>IF(N795="sníž. přenesená",J795,0)</f>
        <v>0</v>
      </c>
      <c r="BI795" s="182">
        <f>IF(N795="nulová",J795,0)</f>
        <v>0</v>
      </c>
      <c r="BJ795" s="18" t="s">
        <v>91</v>
      </c>
      <c r="BK795" s="182">
        <f>ROUND(I795*H795,2)</f>
        <v>0</v>
      </c>
      <c r="BL795" s="18" t="s">
        <v>247</v>
      </c>
      <c r="BM795" s="181" t="s">
        <v>1347</v>
      </c>
    </row>
    <row r="796" spans="1:65" s="13" customFormat="1">
      <c r="B796" s="183"/>
      <c r="D796" s="184" t="s">
        <v>167</v>
      </c>
      <c r="E796" s="185" t="s">
        <v>1</v>
      </c>
      <c r="F796" s="186" t="s">
        <v>844</v>
      </c>
      <c r="H796" s="185" t="s">
        <v>1</v>
      </c>
      <c r="I796" s="187"/>
      <c r="L796" s="183"/>
      <c r="M796" s="188"/>
      <c r="N796" s="189"/>
      <c r="O796" s="189"/>
      <c r="P796" s="189"/>
      <c r="Q796" s="189"/>
      <c r="R796" s="189"/>
      <c r="S796" s="189"/>
      <c r="T796" s="190"/>
      <c r="AT796" s="185" t="s">
        <v>167</v>
      </c>
      <c r="AU796" s="185" t="s">
        <v>93</v>
      </c>
      <c r="AV796" s="13" t="s">
        <v>91</v>
      </c>
      <c r="AW796" s="13" t="s">
        <v>38</v>
      </c>
      <c r="AX796" s="13" t="s">
        <v>83</v>
      </c>
      <c r="AY796" s="185" t="s">
        <v>159</v>
      </c>
    </row>
    <row r="797" spans="1:65" s="14" customFormat="1">
      <c r="B797" s="191"/>
      <c r="D797" s="184" t="s">
        <v>167</v>
      </c>
      <c r="E797" s="192" t="s">
        <v>1</v>
      </c>
      <c r="F797" s="193" t="s">
        <v>1348</v>
      </c>
      <c r="H797" s="194">
        <v>4</v>
      </c>
      <c r="I797" s="195"/>
      <c r="L797" s="191"/>
      <c r="M797" s="196"/>
      <c r="N797" s="197"/>
      <c r="O797" s="197"/>
      <c r="P797" s="197"/>
      <c r="Q797" s="197"/>
      <c r="R797" s="197"/>
      <c r="S797" s="197"/>
      <c r="T797" s="198"/>
      <c r="AT797" s="192" t="s">
        <v>167</v>
      </c>
      <c r="AU797" s="192" t="s">
        <v>93</v>
      </c>
      <c r="AV797" s="14" t="s">
        <v>93</v>
      </c>
      <c r="AW797" s="14" t="s">
        <v>38</v>
      </c>
      <c r="AX797" s="14" t="s">
        <v>83</v>
      </c>
      <c r="AY797" s="192" t="s">
        <v>159</v>
      </c>
    </row>
    <row r="798" spans="1:65" s="15" customFormat="1">
      <c r="B798" s="199"/>
      <c r="D798" s="184" t="s">
        <v>167</v>
      </c>
      <c r="E798" s="200" t="s">
        <v>1</v>
      </c>
      <c r="F798" s="201" t="s">
        <v>172</v>
      </c>
      <c r="H798" s="202">
        <v>4</v>
      </c>
      <c r="I798" s="203"/>
      <c r="L798" s="199"/>
      <c r="M798" s="204"/>
      <c r="N798" s="205"/>
      <c r="O798" s="205"/>
      <c r="P798" s="205"/>
      <c r="Q798" s="205"/>
      <c r="R798" s="205"/>
      <c r="S798" s="205"/>
      <c r="T798" s="206"/>
      <c r="AT798" s="200" t="s">
        <v>167</v>
      </c>
      <c r="AU798" s="200" t="s">
        <v>93</v>
      </c>
      <c r="AV798" s="15" t="s">
        <v>165</v>
      </c>
      <c r="AW798" s="15" t="s">
        <v>38</v>
      </c>
      <c r="AX798" s="15" t="s">
        <v>91</v>
      </c>
      <c r="AY798" s="200" t="s">
        <v>159</v>
      </c>
    </row>
    <row r="799" spans="1:65" s="2" customFormat="1" ht="19.8" customHeight="1">
      <c r="A799" s="34"/>
      <c r="B799" s="168"/>
      <c r="C799" s="169" t="s">
        <v>1349</v>
      </c>
      <c r="D799" s="169" t="s">
        <v>161</v>
      </c>
      <c r="E799" s="170" t="s">
        <v>1350</v>
      </c>
      <c r="F799" s="171" t="s">
        <v>1351</v>
      </c>
      <c r="G799" s="172" t="s">
        <v>308</v>
      </c>
      <c r="H799" s="173">
        <v>1.9E-2</v>
      </c>
      <c r="I799" s="174"/>
      <c r="J799" s="175">
        <f>ROUND(I799*H799,2)</f>
        <v>0</v>
      </c>
      <c r="K799" s="176"/>
      <c r="L799" s="35"/>
      <c r="M799" s="177" t="s">
        <v>1</v>
      </c>
      <c r="N799" s="178" t="s">
        <v>48</v>
      </c>
      <c r="O799" s="60"/>
      <c r="P799" s="179">
        <f>O799*H799</f>
        <v>0</v>
      </c>
      <c r="Q799" s="179">
        <v>0</v>
      </c>
      <c r="R799" s="179">
        <f>Q799*H799</f>
        <v>0</v>
      </c>
      <c r="S799" s="179">
        <v>0</v>
      </c>
      <c r="T799" s="180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81" t="s">
        <v>247</v>
      </c>
      <c r="AT799" s="181" t="s">
        <v>161</v>
      </c>
      <c r="AU799" s="181" t="s">
        <v>93</v>
      </c>
      <c r="AY799" s="18" t="s">
        <v>159</v>
      </c>
      <c r="BE799" s="182">
        <f>IF(N799="základní",J799,0)</f>
        <v>0</v>
      </c>
      <c r="BF799" s="182">
        <f>IF(N799="snížená",J799,0)</f>
        <v>0</v>
      </c>
      <c r="BG799" s="182">
        <f>IF(N799="zákl. přenesená",J799,0)</f>
        <v>0</v>
      </c>
      <c r="BH799" s="182">
        <f>IF(N799="sníž. přenesená",J799,0)</f>
        <v>0</v>
      </c>
      <c r="BI799" s="182">
        <f>IF(N799="nulová",J799,0)</f>
        <v>0</v>
      </c>
      <c r="BJ799" s="18" t="s">
        <v>91</v>
      </c>
      <c r="BK799" s="182">
        <f>ROUND(I799*H799,2)</f>
        <v>0</v>
      </c>
      <c r="BL799" s="18" t="s">
        <v>247</v>
      </c>
      <c r="BM799" s="181" t="s">
        <v>1352</v>
      </c>
    </row>
    <row r="800" spans="1:65" s="2" customFormat="1" ht="19.8" customHeight="1">
      <c r="A800" s="34"/>
      <c r="B800" s="168"/>
      <c r="C800" s="169" t="s">
        <v>1353</v>
      </c>
      <c r="D800" s="169" t="s">
        <v>161</v>
      </c>
      <c r="E800" s="170" t="s">
        <v>1354</v>
      </c>
      <c r="F800" s="171" t="s">
        <v>1355</v>
      </c>
      <c r="G800" s="172" t="s">
        <v>308</v>
      </c>
      <c r="H800" s="173">
        <v>1.9E-2</v>
      </c>
      <c r="I800" s="174"/>
      <c r="J800" s="175">
        <f>ROUND(I800*H800,2)</f>
        <v>0</v>
      </c>
      <c r="K800" s="176"/>
      <c r="L800" s="35"/>
      <c r="M800" s="177" t="s">
        <v>1</v>
      </c>
      <c r="N800" s="178" t="s">
        <v>48</v>
      </c>
      <c r="O800" s="60"/>
      <c r="P800" s="179">
        <f>O800*H800</f>
        <v>0</v>
      </c>
      <c r="Q800" s="179">
        <v>0</v>
      </c>
      <c r="R800" s="179">
        <f>Q800*H800</f>
        <v>0</v>
      </c>
      <c r="S800" s="179">
        <v>0</v>
      </c>
      <c r="T800" s="180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81" t="s">
        <v>247</v>
      </c>
      <c r="AT800" s="181" t="s">
        <v>161</v>
      </c>
      <c r="AU800" s="181" t="s">
        <v>93</v>
      </c>
      <c r="AY800" s="18" t="s">
        <v>159</v>
      </c>
      <c r="BE800" s="182">
        <f>IF(N800="základní",J800,0)</f>
        <v>0</v>
      </c>
      <c r="BF800" s="182">
        <f>IF(N800="snížená",J800,0)</f>
        <v>0</v>
      </c>
      <c r="BG800" s="182">
        <f>IF(N800="zákl. přenesená",J800,0)</f>
        <v>0</v>
      </c>
      <c r="BH800" s="182">
        <f>IF(N800="sníž. přenesená",J800,0)</f>
        <v>0</v>
      </c>
      <c r="BI800" s="182">
        <f>IF(N800="nulová",J800,0)</f>
        <v>0</v>
      </c>
      <c r="BJ800" s="18" t="s">
        <v>91</v>
      </c>
      <c r="BK800" s="182">
        <f>ROUND(I800*H800,2)</f>
        <v>0</v>
      </c>
      <c r="BL800" s="18" t="s">
        <v>247</v>
      </c>
      <c r="BM800" s="181" t="s">
        <v>1356</v>
      </c>
    </row>
    <row r="801" spans="1:65" s="12" customFormat="1" ht="22.8" customHeight="1">
      <c r="B801" s="155"/>
      <c r="D801" s="156" t="s">
        <v>82</v>
      </c>
      <c r="E801" s="166" t="s">
        <v>1357</v>
      </c>
      <c r="F801" s="166" t="s">
        <v>1358</v>
      </c>
      <c r="I801" s="158"/>
      <c r="J801" s="167">
        <f>BK801</f>
        <v>0</v>
      </c>
      <c r="L801" s="155"/>
      <c r="M801" s="160"/>
      <c r="N801" s="161"/>
      <c r="O801" s="161"/>
      <c r="P801" s="162">
        <f>SUM(P802:P809)</f>
        <v>0</v>
      </c>
      <c r="Q801" s="161"/>
      <c r="R801" s="162">
        <f>SUM(R802:R809)</f>
        <v>0</v>
      </c>
      <c r="S801" s="161"/>
      <c r="T801" s="163">
        <f>SUM(T802:T809)</f>
        <v>9.0999999999999998E-2</v>
      </c>
      <c r="AR801" s="156" t="s">
        <v>93</v>
      </c>
      <c r="AT801" s="164" t="s">
        <v>82</v>
      </c>
      <c r="AU801" s="164" t="s">
        <v>91</v>
      </c>
      <c r="AY801" s="156" t="s">
        <v>159</v>
      </c>
      <c r="BK801" s="165">
        <f>SUM(BK802:BK809)</f>
        <v>0</v>
      </c>
    </row>
    <row r="802" spans="1:65" s="2" customFormat="1" ht="19.8" customHeight="1">
      <c r="A802" s="34"/>
      <c r="B802" s="168"/>
      <c r="C802" s="169" t="s">
        <v>1359</v>
      </c>
      <c r="D802" s="169" t="s">
        <v>161</v>
      </c>
      <c r="E802" s="170" t="s">
        <v>1360</v>
      </c>
      <c r="F802" s="171" t="s">
        <v>1361</v>
      </c>
      <c r="G802" s="172" t="s">
        <v>164</v>
      </c>
      <c r="H802" s="173">
        <v>1.7</v>
      </c>
      <c r="I802" s="174"/>
      <c r="J802" s="175">
        <f>ROUND(I802*H802,2)</f>
        <v>0</v>
      </c>
      <c r="K802" s="176"/>
      <c r="L802" s="35"/>
      <c r="M802" s="177" t="s">
        <v>1</v>
      </c>
      <c r="N802" s="178" t="s">
        <v>48</v>
      </c>
      <c r="O802" s="60"/>
      <c r="P802" s="179">
        <f>O802*H802</f>
        <v>0</v>
      </c>
      <c r="Q802" s="179">
        <v>0</v>
      </c>
      <c r="R802" s="179">
        <f>Q802*H802</f>
        <v>0</v>
      </c>
      <c r="S802" s="179">
        <v>0.03</v>
      </c>
      <c r="T802" s="180">
        <f>S802*H802</f>
        <v>5.0999999999999997E-2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81" t="s">
        <v>247</v>
      </c>
      <c r="AT802" s="181" t="s">
        <v>161</v>
      </c>
      <c r="AU802" s="181" t="s">
        <v>93</v>
      </c>
      <c r="AY802" s="18" t="s">
        <v>159</v>
      </c>
      <c r="BE802" s="182">
        <f>IF(N802="základní",J802,0)</f>
        <v>0</v>
      </c>
      <c r="BF802" s="182">
        <f>IF(N802="snížená",J802,0)</f>
        <v>0</v>
      </c>
      <c r="BG802" s="182">
        <f>IF(N802="zákl. přenesená",J802,0)</f>
        <v>0</v>
      </c>
      <c r="BH802" s="182">
        <f>IF(N802="sníž. přenesená",J802,0)</f>
        <v>0</v>
      </c>
      <c r="BI802" s="182">
        <f>IF(N802="nulová",J802,0)</f>
        <v>0</v>
      </c>
      <c r="BJ802" s="18" t="s">
        <v>91</v>
      </c>
      <c r="BK802" s="182">
        <f>ROUND(I802*H802,2)</f>
        <v>0</v>
      </c>
      <c r="BL802" s="18" t="s">
        <v>247</v>
      </c>
      <c r="BM802" s="181" t="s">
        <v>1362</v>
      </c>
    </row>
    <row r="803" spans="1:65" s="13" customFormat="1">
      <c r="B803" s="183"/>
      <c r="D803" s="184" t="s">
        <v>167</v>
      </c>
      <c r="E803" s="185" t="s">
        <v>1</v>
      </c>
      <c r="F803" s="186" t="s">
        <v>895</v>
      </c>
      <c r="H803" s="185" t="s">
        <v>1</v>
      </c>
      <c r="I803" s="187"/>
      <c r="L803" s="183"/>
      <c r="M803" s="188"/>
      <c r="N803" s="189"/>
      <c r="O803" s="189"/>
      <c r="P803" s="189"/>
      <c r="Q803" s="189"/>
      <c r="R803" s="189"/>
      <c r="S803" s="189"/>
      <c r="T803" s="190"/>
      <c r="AT803" s="185" t="s">
        <v>167</v>
      </c>
      <c r="AU803" s="185" t="s">
        <v>93</v>
      </c>
      <c r="AV803" s="13" t="s">
        <v>91</v>
      </c>
      <c r="AW803" s="13" t="s">
        <v>38</v>
      </c>
      <c r="AX803" s="13" t="s">
        <v>83</v>
      </c>
      <c r="AY803" s="185" t="s">
        <v>159</v>
      </c>
    </row>
    <row r="804" spans="1:65" s="14" customFormat="1">
      <c r="B804" s="191"/>
      <c r="D804" s="184" t="s">
        <v>167</v>
      </c>
      <c r="E804" s="192" t="s">
        <v>1</v>
      </c>
      <c r="F804" s="193" t="s">
        <v>1363</v>
      </c>
      <c r="H804" s="194">
        <v>1.7</v>
      </c>
      <c r="I804" s="195"/>
      <c r="L804" s="191"/>
      <c r="M804" s="196"/>
      <c r="N804" s="197"/>
      <c r="O804" s="197"/>
      <c r="P804" s="197"/>
      <c r="Q804" s="197"/>
      <c r="R804" s="197"/>
      <c r="S804" s="197"/>
      <c r="T804" s="198"/>
      <c r="AT804" s="192" t="s">
        <v>167</v>
      </c>
      <c r="AU804" s="192" t="s">
        <v>93</v>
      </c>
      <c r="AV804" s="14" t="s">
        <v>93</v>
      </c>
      <c r="AW804" s="14" t="s">
        <v>38</v>
      </c>
      <c r="AX804" s="14" t="s">
        <v>83</v>
      </c>
      <c r="AY804" s="192" t="s">
        <v>159</v>
      </c>
    </row>
    <row r="805" spans="1:65" s="15" customFormat="1">
      <c r="B805" s="199"/>
      <c r="D805" s="184" t="s">
        <v>167</v>
      </c>
      <c r="E805" s="200" t="s">
        <v>1</v>
      </c>
      <c r="F805" s="201" t="s">
        <v>172</v>
      </c>
      <c r="H805" s="202">
        <v>1.7</v>
      </c>
      <c r="I805" s="203"/>
      <c r="L805" s="199"/>
      <c r="M805" s="204"/>
      <c r="N805" s="205"/>
      <c r="O805" s="205"/>
      <c r="P805" s="205"/>
      <c r="Q805" s="205"/>
      <c r="R805" s="205"/>
      <c r="S805" s="205"/>
      <c r="T805" s="206"/>
      <c r="AT805" s="200" t="s">
        <v>167</v>
      </c>
      <c r="AU805" s="200" t="s">
        <v>93</v>
      </c>
      <c r="AV805" s="15" t="s">
        <v>165</v>
      </c>
      <c r="AW805" s="15" t="s">
        <v>38</v>
      </c>
      <c r="AX805" s="15" t="s">
        <v>91</v>
      </c>
      <c r="AY805" s="200" t="s">
        <v>159</v>
      </c>
    </row>
    <row r="806" spans="1:65" s="2" customFormat="1" ht="19.8" customHeight="1">
      <c r="A806" s="34"/>
      <c r="B806" s="168"/>
      <c r="C806" s="169" t="s">
        <v>1364</v>
      </c>
      <c r="D806" s="169" t="s">
        <v>161</v>
      </c>
      <c r="E806" s="170" t="s">
        <v>1365</v>
      </c>
      <c r="F806" s="171" t="s">
        <v>1366</v>
      </c>
      <c r="G806" s="172" t="s">
        <v>238</v>
      </c>
      <c r="H806" s="173">
        <v>5</v>
      </c>
      <c r="I806" s="174"/>
      <c r="J806" s="175">
        <f>ROUND(I806*H806,2)</f>
        <v>0</v>
      </c>
      <c r="K806" s="176"/>
      <c r="L806" s="35"/>
      <c r="M806" s="177" t="s">
        <v>1</v>
      </c>
      <c r="N806" s="178" t="s">
        <v>48</v>
      </c>
      <c r="O806" s="60"/>
      <c r="P806" s="179">
        <f>O806*H806</f>
        <v>0</v>
      </c>
      <c r="Q806" s="179">
        <v>0</v>
      </c>
      <c r="R806" s="179">
        <f>Q806*H806</f>
        <v>0</v>
      </c>
      <c r="S806" s="179">
        <v>8.0000000000000002E-3</v>
      </c>
      <c r="T806" s="180">
        <f>S806*H806</f>
        <v>0.04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81" t="s">
        <v>247</v>
      </c>
      <c r="AT806" s="181" t="s">
        <v>161</v>
      </c>
      <c r="AU806" s="181" t="s">
        <v>93</v>
      </c>
      <c r="AY806" s="18" t="s">
        <v>159</v>
      </c>
      <c r="BE806" s="182">
        <f>IF(N806="základní",J806,0)</f>
        <v>0</v>
      </c>
      <c r="BF806" s="182">
        <f>IF(N806="snížená",J806,0)</f>
        <v>0</v>
      </c>
      <c r="BG806" s="182">
        <f>IF(N806="zákl. přenesená",J806,0)</f>
        <v>0</v>
      </c>
      <c r="BH806" s="182">
        <f>IF(N806="sníž. přenesená",J806,0)</f>
        <v>0</v>
      </c>
      <c r="BI806" s="182">
        <f>IF(N806="nulová",J806,0)</f>
        <v>0</v>
      </c>
      <c r="BJ806" s="18" t="s">
        <v>91</v>
      </c>
      <c r="BK806" s="182">
        <f>ROUND(I806*H806,2)</f>
        <v>0</v>
      </c>
      <c r="BL806" s="18" t="s">
        <v>247</v>
      </c>
      <c r="BM806" s="181" t="s">
        <v>1367</v>
      </c>
    </row>
    <row r="807" spans="1:65" s="13" customFormat="1">
      <c r="B807" s="183"/>
      <c r="D807" s="184" t="s">
        <v>167</v>
      </c>
      <c r="E807" s="185" t="s">
        <v>1</v>
      </c>
      <c r="F807" s="186" t="s">
        <v>895</v>
      </c>
      <c r="H807" s="185" t="s">
        <v>1</v>
      </c>
      <c r="I807" s="187"/>
      <c r="L807" s="183"/>
      <c r="M807" s="188"/>
      <c r="N807" s="189"/>
      <c r="O807" s="189"/>
      <c r="P807" s="189"/>
      <c r="Q807" s="189"/>
      <c r="R807" s="189"/>
      <c r="S807" s="189"/>
      <c r="T807" s="190"/>
      <c r="AT807" s="185" t="s">
        <v>167</v>
      </c>
      <c r="AU807" s="185" t="s">
        <v>93</v>
      </c>
      <c r="AV807" s="13" t="s">
        <v>91</v>
      </c>
      <c r="AW807" s="13" t="s">
        <v>38</v>
      </c>
      <c r="AX807" s="13" t="s">
        <v>83</v>
      </c>
      <c r="AY807" s="185" t="s">
        <v>159</v>
      </c>
    </row>
    <row r="808" spans="1:65" s="14" customFormat="1">
      <c r="B808" s="191"/>
      <c r="D808" s="184" t="s">
        <v>167</v>
      </c>
      <c r="E808" s="192" t="s">
        <v>1</v>
      </c>
      <c r="F808" s="193" t="s">
        <v>1368</v>
      </c>
      <c r="H808" s="194">
        <v>5</v>
      </c>
      <c r="I808" s="195"/>
      <c r="L808" s="191"/>
      <c r="M808" s="196"/>
      <c r="N808" s="197"/>
      <c r="O808" s="197"/>
      <c r="P808" s="197"/>
      <c r="Q808" s="197"/>
      <c r="R808" s="197"/>
      <c r="S808" s="197"/>
      <c r="T808" s="198"/>
      <c r="AT808" s="192" t="s">
        <v>167</v>
      </c>
      <c r="AU808" s="192" t="s">
        <v>93</v>
      </c>
      <c r="AV808" s="14" t="s">
        <v>93</v>
      </c>
      <c r="AW808" s="14" t="s">
        <v>38</v>
      </c>
      <c r="AX808" s="14" t="s">
        <v>83</v>
      </c>
      <c r="AY808" s="192" t="s">
        <v>159</v>
      </c>
    </row>
    <row r="809" spans="1:65" s="15" customFormat="1">
      <c r="B809" s="199"/>
      <c r="D809" s="184" t="s">
        <v>167</v>
      </c>
      <c r="E809" s="200" t="s">
        <v>1</v>
      </c>
      <c r="F809" s="201" t="s">
        <v>172</v>
      </c>
      <c r="H809" s="202">
        <v>5</v>
      </c>
      <c r="I809" s="203"/>
      <c r="L809" s="199"/>
      <c r="M809" s="204"/>
      <c r="N809" s="205"/>
      <c r="O809" s="205"/>
      <c r="P809" s="205"/>
      <c r="Q809" s="205"/>
      <c r="R809" s="205"/>
      <c r="S809" s="205"/>
      <c r="T809" s="206"/>
      <c r="AT809" s="200" t="s">
        <v>167</v>
      </c>
      <c r="AU809" s="200" t="s">
        <v>93</v>
      </c>
      <c r="AV809" s="15" t="s">
        <v>165</v>
      </c>
      <c r="AW809" s="15" t="s">
        <v>38</v>
      </c>
      <c r="AX809" s="15" t="s">
        <v>91</v>
      </c>
      <c r="AY809" s="200" t="s">
        <v>159</v>
      </c>
    </row>
    <row r="810" spans="1:65" s="12" customFormat="1" ht="22.8" customHeight="1">
      <c r="B810" s="155"/>
      <c r="D810" s="156" t="s">
        <v>82</v>
      </c>
      <c r="E810" s="166" t="s">
        <v>1369</v>
      </c>
      <c r="F810" s="166" t="s">
        <v>1370</v>
      </c>
      <c r="I810" s="158"/>
      <c r="J810" s="167">
        <f>BK810</f>
        <v>0</v>
      </c>
      <c r="L810" s="155"/>
      <c r="M810" s="160"/>
      <c r="N810" s="161"/>
      <c r="O810" s="161"/>
      <c r="P810" s="162">
        <f>SUM(P811:P845)</f>
        <v>0</v>
      </c>
      <c r="Q810" s="161"/>
      <c r="R810" s="162">
        <f>SUM(R811:R845)</f>
        <v>1.1952800000000001</v>
      </c>
      <c r="S810" s="161"/>
      <c r="T810" s="163">
        <f>SUM(T811:T845)</f>
        <v>0.572546</v>
      </c>
      <c r="AR810" s="156" t="s">
        <v>93</v>
      </c>
      <c r="AT810" s="164" t="s">
        <v>82</v>
      </c>
      <c r="AU810" s="164" t="s">
        <v>91</v>
      </c>
      <c r="AY810" s="156" t="s">
        <v>159</v>
      </c>
      <c r="BK810" s="165">
        <f>SUM(BK811:BK845)</f>
        <v>0</v>
      </c>
    </row>
    <row r="811" spans="1:65" s="2" customFormat="1" ht="14.4" customHeight="1">
      <c r="A811" s="34"/>
      <c r="B811" s="168"/>
      <c r="C811" s="169" t="s">
        <v>1371</v>
      </c>
      <c r="D811" s="169" t="s">
        <v>161</v>
      </c>
      <c r="E811" s="170" t="s">
        <v>1372</v>
      </c>
      <c r="F811" s="171" t="s">
        <v>1373</v>
      </c>
      <c r="G811" s="172" t="s">
        <v>238</v>
      </c>
      <c r="H811" s="173">
        <v>87.4</v>
      </c>
      <c r="I811" s="174"/>
      <c r="J811" s="175">
        <f>ROUND(I811*H811,2)</f>
        <v>0</v>
      </c>
      <c r="K811" s="176"/>
      <c r="L811" s="35"/>
      <c r="M811" s="177" t="s">
        <v>1</v>
      </c>
      <c r="N811" s="178" t="s">
        <v>48</v>
      </c>
      <c r="O811" s="60"/>
      <c r="P811" s="179">
        <f>O811*H811</f>
        <v>0</v>
      </c>
      <c r="Q811" s="179">
        <v>0</v>
      </c>
      <c r="R811" s="179">
        <f>Q811*H811</f>
        <v>0</v>
      </c>
      <c r="S811" s="179">
        <v>6.7000000000000002E-4</v>
      </c>
      <c r="T811" s="180">
        <f>S811*H811</f>
        <v>5.8558000000000006E-2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81" t="s">
        <v>247</v>
      </c>
      <c r="AT811" s="181" t="s">
        <v>161</v>
      </c>
      <c r="AU811" s="181" t="s">
        <v>93</v>
      </c>
      <c r="AY811" s="18" t="s">
        <v>159</v>
      </c>
      <c r="BE811" s="182">
        <f>IF(N811="základní",J811,0)</f>
        <v>0</v>
      </c>
      <c r="BF811" s="182">
        <f>IF(N811="snížená",J811,0)</f>
        <v>0</v>
      </c>
      <c r="BG811" s="182">
        <f>IF(N811="zákl. přenesená",J811,0)</f>
        <v>0</v>
      </c>
      <c r="BH811" s="182">
        <f>IF(N811="sníž. přenesená",J811,0)</f>
        <v>0</v>
      </c>
      <c r="BI811" s="182">
        <f>IF(N811="nulová",J811,0)</f>
        <v>0</v>
      </c>
      <c r="BJ811" s="18" t="s">
        <v>91</v>
      </c>
      <c r="BK811" s="182">
        <f>ROUND(I811*H811,2)</f>
        <v>0</v>
      </c>
      <c r="BL811" s="18" t="s">
        <v>247</v>
      </c>
      <c r="BM811" s="181" t="s">
        <v>1374</v>
      </c>
    </row>
    <row r="812" spans="1:65" s="13" customFormat="1">
      <c r="B812" s="183"/>
      <c r="D812" s="184" t="s">
        <v>167</v>
      </c>
      <c r="E812" s="185" t="s">
        <v>1</v>
      </c>
      <c r="F812" s="186" t="s">
        <v>937</v>
      </c>
      <c r="H812" s="185" t="s">
        <v>1</v>
      </c>
      <c r="I812" s="187"/>
      <c r="L812" s="183"/>
      <c r="M812" s="188"/>
      <c r="N812" s="189"/>
      <c r="O812" s="189"/>
      <c r="P812" s="189"/>
      <c r="Q812" s="189"/>
      <c r="R812" s="189"/>
      <c r="S812" s="189"/>
      <c r="T812" s="190"/>
      <c r="AT812" s="185" t="s">
        <v>167</v>
      </c>
      <c r="AU812" s="185" t="s">
        <v>93</v>
      </c>
      <c r="AV812" s="13" t="s">
        <v>91</v>
      </c>
      <c r="AW812" s="13" t="s">
        <v>38</v>
      </c>
      <c r="AX812" s="13" t="s">
        <v>83</v>
      </c>
      <c r="AY812" s="185" t="s">
        <v>159</v>
      </c>
    </row>
    <row r="813" spans="1:65" s="14" customFormat="1">
      <c r="B813" s="191"/>
      <c r="D813" s="184" t="s">
        <v>167</v>
      </c>
      <c r="E813" s="192" t="s">
        <v>1</v>
      </c>
      <c r="F813" s="193" t="s">
        <v>1375</v>
      </c>
      <c r="H813" s="194">
        <v>8.4</v>
      </c>
      <c r="I813" s="195"/>
      <c r="L813" s="191"/>
      <c r="M813" s="196"/>
      <c r="N813" s="197"/>
      <c r="O813" s="197"/>
      <c r="P813" s="197"/>
      <c r="Q813" s="197"/>
      <c r="R813" s="197"/>
      <c r="S813" s="197"/>
      <c r="T813" s="198"/>
      <c r="AT813" s="192" t="s">
        <v>167</v>
      </c>
      <c r="AU813" s="192" t="s">
        <v>93</v>
      </c>
      <c r="AV813" s="14" t="s">
        <v>93</v>
      </c>
      <c r="AW813" s="14" t="s">
        <v>38</v>
      </c>
      <c r="AX813" s="14" t="s">
        <v>83</v>
      </c>
      <c r="AY813" s="192" t="s">
        <v>159</v>
      </c>
    </row>
    <row r="814" spans="1:65" s="14" customFormat="1" ht="20.399999999999999">
      <c r="B814" s="191"/>
      <c r="D814" s="184" t="s">
        <v>167</v>
      </c>
      <c r="E814" s="192" t="s">
        <v>1</v>
      </c>
      <c r="F814" s="193" t="s">
        <v>1376</v>
      </c>
      <c r="H814" s="194">
        <v>79</v>
      </c>
      <c r="I814" s="195"/>
      <c r="L814" s="191"/>
      <c r="M814" s="196"/>
      <c r="N814" s="197"/>
      <c r="O814" s="197"/>
      <c r="P814" s="197"/>
      <c r="Q814" s="197"/>
      <c r="R814" s="197"/>
      <c r="S814" s="197"/>
      <c r="T814" s="198"/>
      <c r="AT814" s="192" t="s">
        <v>167</v>
      </c>
      <c r="AU814" s="192" t="s">
        <v>93</v>
      </c>
      <c r="AV814" s="14" t="s">
        <v>93</v>
      </c>
      <c r="AW814" s="14" t="s">
        <v>38</v>
      </c>
      <c r="AX814" s="14" t="s">
        <v>83</v>
      </c>
      <c r="AY814" s="192" t="s">
        <v>159</v>
      </c>
    </row>
    <row r="815" spans="1:65" s="15" customFormat="1">
      <c r="B815" s="199"/>
      <c r="D815" s="184" t="s">
        <v>167</v>
      </c>
      <c r="E815" s="200" t="s">
        <v>1</v>
      </c>
      <c r="F815" s="201" t="s">
        <v>172</v>
      </c>
      <c r="H815" s="202">
        <v>87.4</v>
      </c>
      <c r="I815" s="203"/>
      <c r="L815" s="199"/>
      <c r="M815" s="204"/>
      <c r="N815" s="205"/>
      <c r="O815" s="205"/>
      <c r="P815" s="205"/>
      <c r="Q815" s="205"/>
      <c r="R815" s="205"/>
      <c r="S815" s="205"/>
      <c r="T815" s="206"/>
      <c r="AT815" s="200" t="s">
        <v>167</v>
      </c>
      <c r="AU815" s="200" t="s">
        <v>93</v>
      </c>
      <c r="AV815" s="15" t="s">
        <v>165</v>
      </c>
      <c r="AW815" s="15" t="s">
        <v>38</v>
      </c>
      <c r="AX815" s="15" t="s">
        <v>91</v>
      </c>
      <c r="AY815" s="200" t="s">
        <v>159</v>
      </c>
    </row>
    <row r="816" spans="1:65" s="2" customFormat="1" ht="19.8" customHeight="1">
      <c r="A816" s="34"/>
      <c r="B816" s="168"/>
      <c r="C816" s="169" t="s">
        <v>1377</v>
      </c>
      <c r="D816" s="169" t="s">
        <v>161</v>
      </c>
      <c r="E816" s="170" t="s">
        <v>1378</v>
      </c>
      <c r="F816" s="171" t="s">
        <v>1379</v>
      </c>
      <c r="G816" s="172" t="s">
        <v>238</v>
      </c>
      <c r="H816" s="173">
        <v>158</v>
      </c>
      <c r="I816" s="174"/>
      <c r="J816" s="175">
        <f>ROUND(I816*H816,2)</f>
        <v>0</v>
      </c>
      <c r="K816" s="176"/>
      <c r="L816" s="35"/>
      <c r="M816" s="177" t="s">
        <v>1</v>
      </c>
      <c r="N816" s="178" t="s">
        <v>48</v>
      </c>
      <c r="O816" s="60"/>
      <c r="P816" s="179">
        <f>O816*H816</f>
        <v>0</v>
      </c>
      <c r="Q816" s="179">
        <v>0</v>
      </c>
      <c r="R816" s="179">
        <f>Q816*H816</f>
        <v>0</v>
      </c>
      <c r="S816" s="179">
        <v>1.91E-3</v>
      </c>
      <c r="T816" s="180">
        <f>S816*H816</f>
        <v>0.30177999999999999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81" t="s">
        <v>247</v>
      </c>
      <c r="AT816" s="181" t="s">
        <v>161</v>
      </c>
      <c r="AU816" s="181" t="s">
        <v>93</v>
      </c>
      <c r="AY816" s="18" t="s">
        <v>159</v>
      </c>
      <c r="BE816" s="182">
        <f>IF(N816="základní",J816,0)</f>
        <v>0</v>
      </c>
      <c r="BF816" s="182">
        <f>IF(N816="snížená",J816,0)</f>
        <v>0</v>
      </c>
      <c r="BG816" s="182">
        <f>IF(N816="zákl. přenesená",J816,0)</f>
        <v>0</v>
      </c>
      <c r="BH816" s="182">
        <f>IF(N816="sníž. přenesená",J816,0)</f>
        <v>0</v>
      </c>
      <c r="BI816" s="182">
        <f>IF(N816="nulová",J816,0)</f>
        <v>0</v>
      </c>
      <c r="BJ816" s="18" t="s">
        <v>91</v>
      </c>
      <c r="BK816" s="182">
        <f>ROUND(I816*H816,2)</f>
        <v>0</v>
      </c>
      <c r="BL816" s="18" t="s">
        <v>247</v>
      </c>
      <c r="BM816" s="181" t="s">
        <v>1380</v>
      </c>
    </row>
    <row r="817" spans="1:65" s="13" customFormat="1">
      <c r="B817" s="183"/>
      <c r="D817" s="184" t="s">
        <v>167</v>
      </c>
      <c r="E817" s="185" t="s">
        <v>1</v>
      </c>
      <c r="F817" s="186" t="s">
        <v>1342</v>
      </c>
      <c r="H817" s="185" t="s">
        <v>1</v>
      </c>
      <c r="I817" s="187"/>
      <c r="L817" s="183"/>
      <c r="M817" s="188"/>
      <c r="N817" s="189"/>
      <c r="O817" s="189"/>
      <c r="P817" s="189"/>
      <c r="Q817" s="189"/>
      <c r="R817" s="189"/>
      <c r="S817" s="189"/>
      <c r="T817" s="190"/>
      <c r="AT817" s="185" t="s">
        <v>167</v>
      </c>
      <c r="AU817" s="185" t="s">
        <v>93</v>
      </c>
      <c r="AV817" s="13" t="s">
        <v>91</v>
      </c>
      <c r="AW817" s="13" t="s">
        <v>38</v>
      </c>
      <c r="AX817" s="13" t="s">
        <v>83</v>
      </c>
      <c r="AY817" s="185" t="s">
        <v>159</v>
      </c>
    </row>
    <row r="818" spans="1:65" s="14" customFormat="1">
      <c r="B818" s="191"/>
      <c r="D818" s="184" t="s">
        <v>167</v>
      </c>
      <c r="E818" s="192" t="s">
        <v>1</v>
      </c>
      <c r="F818" s="193" t="s">
        <v>1381</v>
      </c>
      <c r="H818" s="194">
        <v>158</v>
      </c>
      <c r="I818" s="195"/>
      <c r="L818" s="191"/>
      <c r="M818" s="196"/>
      <c r="N818" s="197"/>
      <c r="O818" s="197"/>
      <c r="P818" s="197"/>
      <c r="Q818" s="197"/>
      <c r="R818" s="197"/>
      <c r="S818" s="197"/>
      <c r="T818" s="198"/>
      <c r="AT818" s="192" t="s">
        <v>167</v>
      </c>
      <c r="AU818" s="192" t="s">
        <v>93</v>
      </c>
      <c r="AV818" s="14" t="s">
        <v>93</v>
      </c>
      <c r="AW818" s="14" t="s">
        <v>38</v>
      </c>
      <c r="AX818" s="14" t="s">
        <v>83</v>
      </c>
      <c r="AY818" s="192" t="s">
        <v>159</v>
      </c>
    </row>
    <row r="819" spans="1:65" s="15" customFormat="1">
      <c r="B819" s="199"/>
      <c r="D819" s="184" t="s">
        <v>167</v>
      </c>
      <c r="E819" s="200" t="s">
        <v>1</v>
      </c>
      <c r="F819" s="201" t="s">
        <v>172</v>
      </c>
      <c r="H819" s="202">
        <v>158</v>
      </c>
      <c r="I819" s="203"/>
      <c r="L819" s="199"/>
      <c r="M819" s="204"/>
      <c r="N819" s="205"/>
      <c r="O819" s="205"/>
      <c r="P819" s="205"/>
      <c r="Q819" s="205"/>
      <c r="R819" s="205"/>
      <c r="S819" s="205"/>
      <c r="T819" s="206"/>
      <c r="AT819" s="200" t="s">
        <v>167</v>
      </c>
      <c r="AU819" s="200" t="s">
        <v>93</v>
      </c>
      <c r="AV819" s="15" t="s">
        <v>165</v>
      </c>
      <c r="AW819" s="15" t="s">
        <v>38</v>
      </c>
      <c r="AX819" s="15" t="s">
        <v>91</v>
      </c>
      <c r="AY819" s="200" t="s">
        <v>159</v>
      </c>
    </row>
    <row r="820" spans="1:65" s="2" customFormat="1" ht="14.4" customHeight="1">
      <c r="A820" s="34"/>
      <c r="B820" s="168"/>
      <c r="C820" s="169" t="s">
        <v>1382</v>
      </c>
      <c r="D820" s="169" t="s">
        <v>161</v>
      </c>
      <c r="E820" s="170" t="s">
        <v>1383</v>
      </c>
      <c r="F820" s="171" t="s">
        <v>1384</v>
      </c>
      <c r="G820" s="172" t="s">
        <v>238</v>
      </c>
      <c r="H820" s="173">
        <v>96.4</v>
      </c>
      <c r="I820" s="174"/>
      <c r="J820" s="175">
        <f>ROUND(I820*H820,2)</f>
        <v>0</v>
      </c>
      <c r="K820" s="176"/>
      <c r="L820" s="35"/>
      <c r="M820" s="177" t="s">
        <v>1</v>
      </c>
      <c r="N820" s="178" t="s">
        <v>48</v>
      </c>
      <c r="O820" s="60"/>
      <c r="P820" s="179">
        <f>O820*H820</f>
        <v>0</v>
      </c>
      <c r="Q820" s="179">
        <v>0</v>
      </c>
      <c r="R820" s="179">
        <f>Q820*H820</f>
        <v>0</v>
      </c>
      <c r="S820" s="179">
        <v>1.67E-3</v>
      </c>
      <c r="T820" s="180">
        <f>S820*H820</f>
        <v>0.16098800000000002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81" t="s">
        <v>247</v>
      </c>
      <c r="AT820" s="181" t="s">
        <v>161</v>
      </c>
      <c r="AU820" s="181" t="s">
        <v>93</v>
      </c>
      <c r="AY820" s="18" t="s">
        <v>159</v>
      </c>
      <c r="BE820" s="182">
        <f>IF(N820="základní",J820,0)</f>
        <v>0</v>
      </c>
      <c r="BF820" s="182">
        <f>IF(N820="snížená",J820,0)</f>
        <v>0</v>
      </c>
      <c r="BG820" s="182">
        <f>IF(N820="zákl. přenesená",J820,0)</f>
        <v>0</v>
      </c>
      <c r="BH820" s="182">
        <f>IF(N820="sníž. přenesená",J820,0)</f>
        <v>0</v>
      </c>
      <c r="BI820" s="182">
        <f>IF(N820="nulová",J820,0)</f>
        <v>0</v>
      </c>
      <c r="BJ820" s="18" t="s">
        <v>91</v>
      </c>
      <c r="BK820" s="182">
        <f>ROUND(I820*H820,2)</f>
        <v>0</v>
      </c>
      <c r="BL820" s="18" t="s">
        <v>247</v>
      </c>
      <c r="BM820" s="181" t="s">
        <v>1385</v>
      </c>
    </row>
    <row r="821" spans="1:65" s="13" customFormat="1">
      <c r="B821" s="183"/>
      <c r="D821" s="184" t="s">
        <v>167</v>
      </c>
      <c r="E821" s="185" t="s">
        <v>1</v>
      </c>
      <c r="F821" s="186" t="s">
        <v>921</v>
      </c>
      <c r="H821" s="185" t="s">
        <v>1</v>
      </c>
      <c r="I821" s="187"/>
      <c r="L821" s="183"/>
      <c r="M821" s="188"/>
      <c r="N821" s="189"/>
      <c r="O821" s="189"/>
      <c r="P821" s="189"/>
      <c r="Q821" s="189"/>
      <c r="R821" s="189"/>
      <c r="S821" s="189"/>
      <c r="T821" s="190"/>
      <c r="AT821" s="185" t="s">
        <v>167</v>
      </c>
      <c r="AU821" s="185" t="s">
        <v>93</v>
      </c>
      <c r="AV821" s="13" t="s">
        <v>91</v>
      </c>
      <c r="AW821" s="13" t="s">
        <v>38</v>
      </c>
      <c r="AX821" s="13" t="s">
        <v>83</v>
      </c>
      <c r="AY821" s="185" t="s">
        <v>159</v>
      </c>
    </row>
    <row r="822" spans="1:65" s="14" customFormat="1">
      <c r="B822" s="191"/>
      <c r="D822" s="184" t="s">
        <v>167</v>
      </c>
      <c r="E822" s="192" t="s">
        <v>1</v>
      </c>
      <c r="F822" s="193" t="s">
        <v>1386</v>
      </c>
      <c r="H822" s="194">
        <v>96.4</v>
      </c>
      <c r="I822" s="195"/>
      <c r="L822" s="191"/>
      <c r="M822" s="196"/>
      <c r="N822" s="197"/>
      <c r="O822" s="197"/>
      <c r="P822" s="197"/>
      <c r="Q822" s="197"/>
      <c r="R822" s="197"/>
      <c r="S822" s="197"/>
      <c r="T822" s="198"/>
      <c r="AT822" s="192" t="s">
        <v>167</v>
      </c>
      <c r="AU822" s="192" t="s">
        <v>93</v>
      </c>
      <c r="AV822" s="14" t="s">
        <v>93</v>
      </c>
      <c r="AW822" s="14" t="s">
        <v>38</v>
      </c>
      <c r="AX822" s="14" t="s">
        <v>83</v>
      </c>
      <c r="AY822" s="192" t="s">
        <v>159</v>
      </c>
    </row>
    <row r="823" spans="1:65" s="15" customFormat="1">
      <c r="B823" s="199"/>
      <c r="D823" s="184" t="s">
        <v>167</v>
      </c>
      <c r="E823" s="200" t="s">
        <v>1</v>
      </c>
      <c r="F823" s="201" t="s">
        <v>172</v>
      </c>
      <c r="H823" s="202">
        <v>96.4</v>
      </c>
      <c r="I823" s="203"/>
      <c r="L823" s="199"/>
      <c r="M823" s="204"/>
      <c r="N823" s="205"/>
      <c r="O823" s="205"/>
      <c r="P823" s="205"/>
      <c r="Q823" s="205"/>
      <c r="R823" s="205"/>
      <c r="S823" s="205"/>
      <c r="T823" s="206"/>
      <c r="AT823" s="200" t="s">
        <v>167</v>
      </c>
      <c r="AU823" s="200" t="s">
        <v>93</v>
      </c>
      <c r="AV823" s="15" t="s">
        <v>165</v>
      </c>
      <c r="AW823" s="15" t="s">
        <v>38</v>
      </c>
      <c r="AX823" s="15" t="s">
        <v>91</v>
      </c>
      <c r="AY823" s="200" t="s">
        <v>159</v>
      </c>
    </row>
    <row r="824" spans="1:65" s="2" customFormat="1" ht="14.4" customHeight="1">
      <c r="A824" s="34"/>
      <c r="B824" s="168"/>
      <c r="C824" s="169" t="s">
        <v>1387</v>
      </c>
      <c r="D824" s="169" t="s">
        <v>161</v>
      </c>
      <c r="E824" s="170" t="s">
        <v>1388</v>
      </c>
      <c r="F824" s="171" t="s">
        <v>1389</v>
      </c>
      <c r="G824" s="172" t="s">
        <v>238</v>
      </c>
      <c r="H824" s="173">
        <v>13</v>
      </c>
      <c r="I824" s="174"/>
      <c r="J824" s="175">
        <f>ROUND(I824*H824,2)</f>
        <v>0</v>
      </c>
      <c r="K824" s="176"/>
      <c r="L824" s="35"/>
      <c r="M824" s="177" t="s">
        <v>1</v>
      </c>
      <c r="N824" s="178" t="s">
        <v>48</v>
      </c>
      <c r="O824" s="60"/>
      <c r="P824" s="179">
        <f>O824*H824</f>
        <v>0</v>
      </c>
      <c r="Q824" s="179">
        <v>0</v>
      </c>
      <c r="R824" s="179">
        <f>Q824*H824</f>
        <v>0</v>
      </c>
      <c r="S824" s="179">
        <v>3.9399999999999999E-3</v>
      </c>
      <c r="T824" s="180">
        <f>S824*H824</f>
        <v>5.1220000000000002E-2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81" t="s">
        <v>247</v>
      </c>
      <c r="AT824" s="181" t="s">
        <v>161</v>
      </c>
      <c r="AU824" s="181" t="s">
        <v>93</v>
      </c>
      <c r="AY824" s="18" t="s">
        <v>159</v>
      </c>
      <c r="BE824" s="182">
        <f>IF(N824="základní",J824,0)</f>
        <v>0</v>
      </c>
      <c r="BF824" s="182">
        <f>IF(N824="snížená",J824,0)</f>
        <v>0</v>
      </c>
      <c r="BG824" s="182">
        <f>IF(N824="zákl. přenesená",J824,0)</f>
        <v>0</v>
      </c>
      <c r="BH824" s="182">
        <f>IF(N824="sníž. přenesená",J824,0)</f>
        <v>0</v>
      </c>
      <c r="BI824" s="182">
        <f>IF(N824="nulová",J824,0)</f>
        <v>0</v>
      </c>
      <c r="BJ824" s="18" t="s">
        <v>91</v>
      </c>
      <c r="BK824" s="182">
        <f>ROUND(I824*H824,2)</f>
        <v>0</v>
      </c>
      <c r="BL824" s="18" t="s">
        <v>247</v>
      </c>
      <c r="BM824" s="181" t="s">
        <v>1390</v>
      </c>
    </row>
    <row r="825" spans="1:65" s="13" customFormat="1">
      <c r="B825" s="183"/>
      <c r="D825" s="184" t="s">
        <v>167</v>
      </c>
      <c r="E825" s="185" t="s">
        <v>1</v>
      </c>
      <c r="F825" s="186" t="s">
        <v>921</v>
      </c>
      <c r="H825" s="185" t="s">
        <v>1</v>
      </c>
      <c r="I825" s="187"/>
      <c r="L825" s="183"/>
      <c r="M825" s="188"/>
      <c r="N825" s="189"/>
      <c r="O825" s="189"/>
      <c r="P825" s="189"/>
      <c r="Q825" s="189"/>
      <c r="R825" s="189"/>
      <c r="S825" s="189"/>
      <c r="T825" s="190"/>
      <c r="AT825" s="185" t="s">
        <v>167</v>
      </c>
      <c r="AU825" s="185" t="s">
        <v>93</v>
      </c>
      <c r="AV825" s="13" t="s">
        <v>91</v>
      </c>
      <c r="AW825" s="13" t="s">
        <v>38</v>
      </c>
      <c r="AX825" s="13" t="s">
        <v>83</v>
      </c>
      <c r="AY825" s="185" t="s">
        <v>159</v>
      </c>
    </row>
    <row r="826" spans="1:65" s="14" customFormat="1">
      <c r="B826" s="191"/>
      <c r="D826" s="184" t="s">
        <v>167</v>
      </c>
      <c r="E826" s="192" t="s">
        <v>1</v>
      </c>
      <c r="F826" s="193" t="s">
        <v>1391</v>
      </c>
      <c r="H826" s="194">
        <v>13</v>
      </c>
      <c r="I826" s="195"/>
      <c r="L826" s="191"/>
      <c r="M826" s="196"/>
      <c r="N826" s="197"/>
      <c r="O826" s="197"/>
      <c r="P826" s="197"/>
      <c r="Q826" s="197"/>
      <c r="R826" s="197"/>
      <c r="S826" s="197"/>
      <c r="T826" s="198"/>
      <c r="AT826" s="192" t="s">
        <v>167</v>
      </c>
      <c r="AU826" s="192" t="s">
        <v>93</v>
      </c>
      <c r="AV826" s="14" t="s">
        <v>93</v>
      </c>
      <c r="AW826" s="14" t="s">
        <v>38</v>
      </c>
      <c r="AX826" s="14" t="s">
        <v>83</v>
      </c>
      <c r="AY826" s="192" t="s">
        <v>159</v>
      </c>
    </row>
    <row r="827" spans="1:65" s="15" customFormat="1">
      <c r="B827" s="199"/>
      <c r="D827" s="184" t="s">
        <v>167</v>
      </c>
      <c r="E827" s="200" t="s">
        <v>1</v>
      </c>
      <c r="F827" s="201" t="s">
        <v>172</v>
      </c>
      <c r="H827" s="202">
        <v>13</v>
      </c>
      <c r="I827" s="203"/>
      <c r="L827" s="199"/>
      <c r="M827" s="204"/>
      <c r="N827" s="205"/>
      <c r="O827" s="205"/>
      <c r="P827" s="205"/>
      <c r="Q827" s="205"/>
      <c r="R827" s="205"/>
      <c r="S827" s="205"/>
      <c r="T827" s="206"/>
      <c r="AT827" s="200" t="s">
        <v>167</v>
      </c>
      <c r="AU827" s="200" t="s">
        <v>93</v>
      </c>
      <c r="AV827" s="15" t="s">
        <v>165</v>
      </c>
      <c r="AW827" s="15" t="s">
        <v>38</v>
      </c>
      <c r="AX827" s="15" t="s">
        <v>91</v>
      </c>
      <c r="AY827" s="200" t="s">
        <v>159</v>
      </c>
    </row>
    <row r="828" spans="1:65" s="2" customFormat="1" ht="19.8" customHeight="1">
      <c r="A828" s="34"/>
      <c r="B828" s="168"/>
      <c r="C828" s="169" t="s">
        <v>1392</v>
      </c>
      <c r="D828" s="169" t="s">
        <v>161</v>
      </c>
      <c r="E828" s="170" t="s">
        <v>1393</v>
      </c>
      <c r="F828" s="171" t="s">
        <v>1394</v>
      </c>
      <c r="G828" s="172" t="s">
        <v>238</v>
      </c>
      <c r="H828" s="173">
        <v>8.4</v>
      </c>
      <c r="I828" s="174"/>
      <c r="J828" s="175">
        <f>ROUND(I828*H828,2)</f>
        <v>0</v>
      </c>
      <c r="K828" s="176"/>
      <c r="L828" s="35"/>
      <c r="M828" s="177" t="s">
        <v>1</v>
      </c>
      <c r="N828" s="178" t="s">
        <v>48</v>
      </c>
      <c r="O828" s="60"/>
      <c r="P828" s="179">
        <f>O828*H828</f>
        <v>0</v>
      </c>
      <c r="Q828" s="179">
        <v>2.8999999999999998E-3</v>
      </c>
      <c r="R828" s="179">
        <f>Q828*H828</f>
        <v>2.436E-2</v>
      </c>
      <c r="S828" s="179">
        <v>0</v>
      </c>
      <c r="T828" s="180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1" t="s">
        <v>247</v>
      </c>
      <c r="AT828" s="181" t="s">
        <v>161</v>
      </c>
      <c r="AU828" s="181" t="s">
        <v>93</v>
      </c>
      <c r="AY828" s="18" t="s">
        <v>159</v>
      </c>
      <c r="BE828" s="182">
        <f>IF(N828="základní",J828,0)</f>
        <v>0</v>
      </c>
      <c r="BF828" s="182">
        <f>IF(N828="snížená",J828,0)</f>
        <v>0</v>
      </c>
      <c r="BG828" s="182">
        <f>IF(N828="zákl. přenesená",J828,0)</f>
        <v>0</v>
      </c>
      <c r="BH828" s="182">
        <f>IF(N828="sníž. přenesená",J828,0)</f>
        <v>0</v>
      </c>
      <c r="BI828" s="182">
        <f>IF(N828="nulová",J828,0)</f>
        <v>0</v>
      </c>
      <c r="BJ828" s="18" t="s">
        <v>91</v>
      </c>
      <c r="BK828" s="182">
        <f>ROUND(I828*H828,2)</f>
        <v>0</v>
      </c>
      <c r="BL828" s="18" t="s">
        <v>247</v>
      </c>
      <c r="BM828" s="181" t="s">
        <v>1395</v>
      </c>
    </row>
    <row r="829" spans="1:65" s="13" customFormat="1">
      <c r="B829" s="183"/>
      <c r="D829" s="184" t="s">
        <v>167</v>
      </c>
      <c r="E829" s="185" t="s">
        <v>1</v>
      </c>
      <c r="F829" s="186" t="s">
        <v>844</v>
      </c>
      <c r="H829" s="185" t="s">
        <v>1</v>
      </c>
      <c r="I829" s="187"/>
      <c r="L829" s="183"/>
      <c r="M829" s="188"/>
      <c r="N829" s="189"/>
      <c r="O829" s="189"/>
      <c r="P829" s="189"/>
      <c r="Q829" s="189"/>
      <c r="R829" s="189"/>
      <c r="S829" s="189"/>
      <c r="T829" s="190"/>
      <c r="AT829" s="185" t="s">
        <v>167</v>
      </c>
      <c r="AU829" s="185" t="s">
        <v>93</v>
      </c>
      <c r="AV829" s="13" t="s">
        <v>91</v>
      </c>
      <c r="AW829" s="13" t="s">
        <v>38</v>
      </c>
      <c r="AX829" s="13" t="s">
        <v>83</v>
      </c>
      <c r="AY829" s="185" t="s">
        <v>159</v>
      </c>
    </row>
    <row r="830" spans="1:65" s="14" customFormat="1">
      <c r="B830" s="191"/>
      <c r="D830" s="184" t="s">
        <v>167</v>
      </c>
      <c r="E830" s="192" t="s">
        <v>1</v>
      </c>
      <c r="F830" s="193" t="s">
        <v>1396</v>
      </c>
      <c r="H830" s="194">
        <v>8.4</v>
      </c>
      <c r="I830" s="195"/>
      <c r="L830" s="191"/>
      <c r="M830" s="196"/>
      <c r="N830" s="197"/>
      <c r="O830" s="197"/>
      <c r="P830" s="197"/>
      <c r="Q830" s="197"/>
      <c r="R830" s="197"/>
      <c r="S830" s="197"/>
      <c r="T830" s="198"/>
      <c r="AT830" s="192" t="s">
        <v>167</v>
      </c>
      <c r="AU830" s="192" t="s">
        <v>93</v>
      </c>
      <c r="AV830" s="14" t="s">
        <v>93</v>
      </c>
      <c r="AW830" s="14" t="s">
        <v>38</v>
      </c>
      <c r="AX830" s="14" t="s">
        <v>83</v>
      </c>
      <c r="AY830" s="192" t="s">
        <v>159</v>
      </c>
    </row>
    <row r="831" spans="1:65" s="15" customFormat="1">
      <c r="B831" s="199"/>
      <c r="D831" s="184" t="s">
        <v>167</v>
      </c>
      <c r="E831" s="200" t="s">
        <v>1</v>
      </c>
      <c r="F831" s="201" t="s">
        <v>172</v>
      </c>
      <c r="H831" s="202">
        <v>8.4</v>
      </c>
      <c r="I831" s="203"/>
      <c r="L831" s="199"/>
      <c r="M831" s="204"/>
      <c r="N831" s="205"/>
      <c r="O831" s="205"/>
      <c r="P831" s="205"/>
      <c r="Q831" s="205"/>
      <c r="R831" s="205"/>
      <c r="S831" s="205"/>
      <c r="T831" s="206"/>
      <c r="AT831" s="200" t="s">
        <v>167</v>
      </c>
      <c r="AU831" s="200" t="s">
        <v>93</v>
      </c>
      <c r="AV831" s="15" t="s">
        <v>165</v>
      </c>
      <c r="AW831" s="15" t="s">
        <v>38</v>
      </c>
      <c r="AX831" s="15" t="s">
        <v>91</v>
      </c>
      <c r="AY831" s="200" t="s">
        <v>159</v>
      </c>
    </row>
    <row r="832" spans="1:65" s="2" customFormat="1" ht="30" customHeight="1">
      <c r="A832" s="34"/>
      <c r="B832" s="168"/>
      <c r="C832" s="169" t="s">
        <v>1307</v>
      </c>
      <c r="D832" s="169" t="s">
        <v>161</v>
      </c>
      <c r="E832" s="170" t="s">
        <v>1397</v>
      </c>
      <c r="F832" s="171" t="s">
        <v>1398</v>
      </c>
      <c r="G832" s="172" t="s">
        <v>238</v>
      </c>
      <c r="H832" s="173">
        <v>158</v>
      </c>
      <c r="I832" s="174"/>
      <c r="J832" s="175">
        <f>ROUND(I832*H832,2)</f>
        <v>0</v>
      </c>
      <c r="K832" s="176"/>
      <c r="L832" s="35"/>
      <c r="M832" s="177" t="s">
        <v>1</v>
      </c>
      <c r="N832" s="178" t="s">
        <v>48</v>
      </c>
      <c r="O832" s="60"/>
      <c r="P832" s="179">
        <f>O832*H832</f>
        <v>0</v>
      </c>
      <c r="Q832" s="179">
        <v>6.5300000000000002E-3</v>
      </c>
      <c r="R832" s="179">
        <f>Q832*H832</f>
        <v>1.0317400000000001</v>
      </c>
      <c r="S832" s="179">
        <v>0</v>
      </c>
      <c r="T832" s="180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81" t="s">
        <v>247</v>
      </c>
      <c r="AT832" s="181" t="s">
        <v>161</v>
      </c>
      <c r="AU832" s="181" t="s">
        <v>93</v>
      </c>
      <c r="AY832" s="18" t="s">
        <v>159</v>
      </c>
      <c r="BE832" s="182">
        <f>IF(N832="základní",J832,0)</f>
        <v>0</v>
      </c>
      <c r="BF832" s="182">
        <f>IF(N832="snížená",J832,0)</f>
        <v>0</v>
      </c>
      <c r="BG832" s="182">
        <f>IF(N832="zákl. přenesená",J832,0)</f>
        <v>0</v>
      </c>
      <c r="BH832" s="182">
        <f>IF(N832="sníž. přenesená",J832,0)</f>
        <v>0</v>
      </c>
      <c r="BI832" s="182">
        <f>IF(N832="nulová",J832,0)</f>
        <v>0</v>
      </c>
      <c r="BJ832" s="18" t="s">
        <v>91</v>
      </c>
      <c r="BK832" s="182">
        <f>ROUND(I832*H832,2)</f>
        <v>0</v>
      </c>
      <c r="BL832" s="18" t="s">
        <v>247</v>
      </c>
      <c r="BM832" s="181" t="s">
        <v>1399</v>
      </c>
    </row>
    <row r="833" spans="1:65" s="13" customFormat="1">
      <c r="B833" s="183"/>
      <c r="D833" s="184" t="s">
        <v>167</v>
      </c>
      <c r="E833" s="185" t="s">
        <v>1</v>
      </c>
      <c r="F833" s="186" t="s">
        <v>844</v>
      </c>
      <c r="H833" s="185" t="s">
        <v>1</v>
      </c>
      <c r="I833" s="187"/>
      <c r="L833" s="183"/>
      <c r="M833" s="188"/>
      <c r="N833" s="189"/>
      <c r="O833" s="189"/>
      <c r="P833" s="189"/>
      <c r="Q833" s="189"/>
      <c r="R833" s="189"/>
      <c r="S833" s="189"/>
      <c r="T833" s="190"/>
      <c r="AT833" s="185" t="s">
        <v>167</v>
      </c>
      <c r="AU833" s="185" t="s">
        <v>93</v>
      </c>
      <c r="AV833" s="13" t="s">
        <v>91</v>
      </c>
      <c r="AW833" s="13" t="s">
        <v>38</v>
      </c>
      <c r="AX833" s="13" t="s">
        <v>83</v>
      </c>
      <c r="AY833" s="185" t="s">
        <v>159</v>
      </c>
    </row>
    <row r="834" spans="1:65" s="14" customFormat="1">
      <c r="B834" s="191"/>
      <c r="D834" s="184" t="s">
        <v>167</v>
      </c>
      <c r="E834" s="192" t="s">
        <v>1</v>
      </c>
      <c r="F834" s="193" t="s">
        <v>1400</v>
      </c>
      <c r="H834" s="194">
        <v>158</v>
      </c>
      <c r="I834" s="195"/>
      <c r="L834" s="191"/>
      <c r="M834" s="196"/>
      <c r="N834" s="197"/>
      <c r="O834" s="197"/>
      <c r="P834" s="197"/>
      <c r="Q834" s="197"/>
      <c r="R834" s="197"/>
      <c r="S834" s="197"/>
      <c r="T834" s="198"/>
      <c r="AT834" s="192" t="s">
        <v>167</v>
      </c>
      <c r="AU834" s="192" t="s">
        <v>93</v>
      </c>
      <c r="AV834" s="14" t="s">
        <v>93</v>
      </c>
      <c r="AW834" s="14" t="s">
        <v>38</v>
      </c>
      <c r="AX834" s="14" t="s">
        <v>83</v>
      </c>
      <c r="AY834" s="192" t="s">
        <v>159</v>
      </c>
    </row>
    <row r="835" spans="1:65" s="15" customFormat="1">
      <c r="B835" s="199"/>
      <c r="D835" s="184" t="s">
        <v>167</v>
      </c>
      <c r="E835" s="200" t="s">
        <v>1</v>
      </c>
      <c r="F835" s="201" t="s">
        <v>172</v>
      </c>
      <c r="H835" s="202">
        <v>158</v>
      </c>
      <c r="I835" s="203"/>
      <c r="L835" s="199"/>
      <c r="M835" s="204"/>
      <c r="N835" s="205"/>
      <c r="O835" s="205"/>
      <c r="P835" s="205"/>
      <c r="Q835" s="205"/>
      <c r="R835" s="205"/>
      <c r="S835" s="205"/>
      <c r="T835" s="206"/>
      <c r="AT835" s="200" t="s">
        <v>167</v>
      </c>
      <c r="AU835" s="200" t="s">
        <v>93</v>
      </c>
      <c r="AV835" s="15" t="s">
        <v>165</v>
      </c>
      <c r="AW835" s="15" t="s">
        <v>38</v>
      </c>
      <c r="AX835" s="15" t="s">
        <v>91</v>
      </c>
      <c r="AY835" s="200" t="s">
        <v>159</v>
      </c>
    </row>
    <row r="836" spans="1:65" s="2" customFormat="1" ht="19.8" customHeight="1">
      <c r="A836" s="34"/>
      <c r="B836" s="168"/>
      <c r="C836" s="169" t="s">
        <v>1401</v>
      </c>
      <c r="D836" s="169" t="s">
        <v>161</v>
      </c>
      <c r="E836" s="170" t="s">
        <v>1402</v>
      </c>
      <c r="F836" s="171" t="s">
        <v>1403</v>
      </c>
      <c r="G836" s="172" t="s">
        <v>238</v>
      </c>
      <c r="H836" s="173">
        <v>13</v>
      </c>
      <c r="I836" s="174"/>
      <c r="J836" s="175">
        <f>ROUND(I836*H836,2)</f>
        <v>0</v>
      </c>
      <c r="K836" s="176"/>
      <c r="L836" s="35"/>
      <c r="M836" s="177" t="s">
        <v>1</v>
      </c>
      <c r="N836" s="178" t="s">
        <v>48</v>
      </c>
      <c r="O836" s="60"/>
      <c r="P836" s="179">
        <f>O836*H836</f>
        <v>0</v>
      </c>
      <c r="Q836" s="179">
        <v>2.8600000000000001E-3</v>
      </c>
      <c r="R836" s="179">
        <f>Q836*H836</f>
        <v>3.7180000000000005E-2</v>
      </c>
      <c r="S836" s="179">
        <v>0</v>
      </c>
      <c r="T836" s="180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181" t="s">
        <v>247</v>
      </c>
      <c r="AT836" s="181" t="s">
        <v>161</v>
      </c>
      <c r="AU836" s="181" t="s">
        <v>93</v>
      </c>
      <c r="AY836" s="18" t="s">
        <v>159</v>
      </c>
      <c r="BE836" s="182">
        <f>IF(N836="základní",J836,0)</f>
        <v>0</v>
      </c>
      <c r="BF836" s="182">
        <f>IF(N836="snížená",J836,0)</f>
        <v>0</v>
      </c>
      <c r="BG836" s="182">
        <f>IF(N836="zákl. přenesená",J836,0)</f>
        <v>0</v>
      </c>
      <c r="BH836" s="182">
        <f>IF(N836="sníž. přenesená",J836,0)</f>
        <v>0</v>
      </c>
      <c r="BI836" s="182">
        <f>IF(N836="nulová",J836,0)</f>
        <v>0</v>
      </c>
      <c r="BJ836" s="18" t="s">
        <v>91</v>
      </c>
      <c r="BK836" s="182">
        <f>ROUND(I836*H836,2)</f>
        <v>0</v>
      </c>
      <c r="BL836" s="18" t="s">
        <v>247</v>
      </c>
      <c r="BM836" s="181" t="s">
        <v>1404</v>
      </c>
    </row>
    <row r="837" spans="1:65" s="13" customFormat="1">
      <c r="B837" s="183"/>
      <c r="D837" s="184" t="s">
        <v>167</v>
      </c>
      <c r="E837" s="185" t="s">
        <v>1</v>
      </c>
      <c r="F837" s="186" t="s">
        <v>844</v>
      </c>
      <c r="H837" s="185" t="s">
        <v>1</v>
      </c>
      <c r="I837" s="187"/>
      <c r="L837" s="183"/>
      <c r="M837" s="188"/>
      <c r="N837" s="189"/>
      <c r="O837" s="189"/>
      <c r="P837" s="189"/>
      <c r="Q837" s="189"/>
      <c r="R837" s="189"/>
      <c r="S837" s="189"/>
      <c r="T837" s="190"/>
      <c r="AT837" s="185" t="s">
        <v>167</v>
      </c>
      <c r="AU837" s="185" t="s">
        <v>93</v>
      </c>
      <c r="AV837" s="13" t="s">
        <v>91</v>
      </c>
      <c r="AW837" s="13" t="s">
        <v>38</v>
      </c>
      <c r="AX837" s="13" t="s">
        <v>83</v>
      </c>
      <c r="AY837" s="185" t="s">
        <v>159</v>
      </c>
    </row>
    <row r="838" spans="1:65" s="14" customFormat="1">
      <c r="B838" s="191"/>
      <c r="D838" s="184" t="s">
        <v>167</v>
      </c>
      <c r="E838" s="192" t="s">
        <v>1</v>
      </c>
      <c r="F838" s="193" t="s">
        <v>1405</v>
      </c>
      <c r="H838" s="194">
        <v>13</v>
      </c>
      <c r="I838" s="195"/>
      <c r="L838" s="191"/>
      <c r="M838" s="196"/>
      <c r="N838" s="197"/>
      <c r="O838" s="197"/>
      <c r="P838" s="197"/>
      <c r="Q838" s="197"/>
      <c r="R838" s="197"/>
      <c r="S838" s="197"/>
      <c r="T838" s="198"/>
      <c r="AT838" s="192" t="s">
        <v>167</v>
      </c>
      <c r="AU838" s="192" t="s">
        <v>93</v>
      </c>
      <c r="AV838" s="14" t="s">
        <v>93</v>
      </c>
      <c r="AW838" s="14" t="s">
        <v>38</v>
      </c>
      <c r="AX838" s="14" t="s">
        <v>83</v>
      </c>
      <c r="AY838" s="192" t="s">
        <v>159</v>
      </c>
    </row>
    <row r="839" spans="1:65" s="15" customFormat="1">
      <c r="B839" s="199"/>
      <c r="D839" s="184" t="s">
        <v>167</v>
      </c>
      <c r="E839" s="200" t="s">
        <v>1</v>
      </c>
      <c r="F839" s="201" t="s">
        <v>172</v>
      </c>
      <c r="H839" s="202">
        <v>13</v>
      </c>
      <c r="I839" s="203"/>
      <c r="L839" s="199"/>
      <c r="M839" s="204"/>
      <c r="N839" s="205"/>
      <c r="O839" s="205"/>
      <c r="P839" s="205"/>
      <c r="Q839" s="205"/>
      <c r="R839" s="205"/>
      <c r="S839" s="205"/>
      <c r="T839" s="206"/>
      <c r="AT839" s="200" t="s">
        <v>167</v>
      </c>
      <c r="AU839" s="200" t="s">
        <v>93</v>
      </c>
      <c r="AV839" s="15" t="s">
        <v>165</v>
      </c>
      <c r="AW839" s="15" t="s">
        <v>38</v>
      </c>
      <c r="AX839" s="15" t="s">
        <v>91</v>
      </c>
      <c r="AY839" s="200" t="s">
        <v>159</v>
      </c>
    </row>
    <row r="840" spans="1:65" s="2" customFormat="1" ht="19.8" customHeight="1">
      <c r="A840" s="34"/>
      <c r="B840" s="168"/>
      <c r="C840" s="169" t="s">
        <v>1406</v>
      </c>
      <c r="D840" s="169" t="s">
        <v>161</v>
      </c>
      <c r="E840" s="170" t="s">
        <v>1407</v>
      </c>
      <c r="F840" s="171" t="s">
        <v>1408</v>
      </c>
      <c r="G840" s="172" t="s">
        <v>1101</v>
      </c>
      <c r="H840" s="173">
        <v>51</v>
      </c>
      <c r="I840" s="174"/>
      <c r="J840" s="175">
        <f>ROUND(I840*H840,2)</f>
        <v>0</v>
      </c>
      <c r="K840" s="176"/>
      <c r="L840" s="35"/>
      <c r="M840" s="177" t="s">
        <v>1</v>
      </c>
      <c r="N840" s="178" t="s">
        <v>48</v>
      </c>
      <c r="O840" s="60"/>
      <c r="P840" s="179">
        <f>O840*H840</f>
        <v>0</v>
      </c>
      <c r="Q840" s="179">
        <v>2E-3</v>
      </c>
      <c r="R840" s="179">
        <f>Q840*H840</f>
        <v>0.10200000000000001</v>
      </c>
      <c r="S840" s="179">
        <v>0</v>
      </c>
      <c r="T840" s="180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81" t="s">
        <v>247</v>
      </c>
      <c r="AT840" s="181" t="s">
        <v>161</v>
      </c>
      <c r="AU840" s="181" t="s">
        <v>93</v>
      </c>
      <c r="AY840" s="18" t="s">
        <v>159</v>
      </c>
      <c r="BE840" s="182">
        <f>IF(N840="základní",J840,0)</f>
        <v>0</v>
      </c>
      <c r="BF840" s="182">
        <f>IF(N840="snížená",J840,0)</f>
        <v>0</v>
      </c>
      <c r="BG840" s="182">
        <f>IF(N840="zákl. přenesená",J840,0)</f>
        <v>0</v>
      </c>
      <c r="BH840" s="182">
        <f>IF(N840="sníž. přenesená",J840,0)</f>
        <v>0</v>
      </c>
      <c r="BI840" s="182">
        <f>IF(N840="nulová",J840,0)</f>
        <v>0</v>
      </c>
      <c r="BJ840" s="18" t="s">
        <v>91</v>
      </c>
      <c r="BK840" s="182">
        <f>ROUND(I840*H840,2)</f>
        <v>0</v>
      </c>
      <c r="BL840" s="18" t="s">
        <v>247</v>
      </c>
      <c r="BM840" s="181" t="s">
        <v>1409</v>
      </c>
    </row>
    <row r="841" spans="1:65" s="13" customFormat="1">
      <c r="B841" s="183"/>
      <c r="D841" s="184" t="s">
        <v>167</v>
      </c>
      <c r="E841" s="185" t="s">
        <v>1</v>
      </c>
      <c r="F841" s="186" t="s">
        <v>844</v>
      </c>
      <c r="H841" s="185" t="s">
        <v>1</v>
      </c>
      <c r="I841" s="187"/>
      <c r="L841" s="183"/>
      <c r="M841" s="188"/>
      <c r="N841" s="189"/>
      <c r="O841" s="189"/>
      <c r="P841" s="189"/>
      <c r="Q841" s="189"/>
      <c r="R841" s="189"/>
      <c r="S841" s="189"/>
      <c r="T841" s="190"/>
      <c r="AT841" s="185" t="s">
        <v>167</v>
      </c>
      <c r="AU841" s="185" t="s">
        <v>93</v>
      </c>
      <c r="AV841" s="13" t="s">
        <v>91</v>
      </c>
      <c r="AW841" s="13" t="s">
        <v>38</v>
      </c>
      <c r="AX841" s="13" t="s">
        <v>83</v>
      </c>
      <c r="AY841" s="185" t="s">
        <v>159</v>
      </c>
    </row>
    <row r="842" spans="1:65" s="14" customFormat="1">
      <c r="B842" s="191"/>
      <c r="D842" s="184" t="s">
        <v>167</v>
      </c>
      <c r="E842" s="192" t="s">
        <v>1</v>
      </c>
      <c r="F842" s="193" t="s">
        <v>1410</v>
      </c>
      <c r="H842" s="194">
        <v>51</v>
      </c>
      <c r="I842" s="195"/>
      <c r="L842" s="191"/>
      <c r="M842" s="196"/>
      <c r="N842" s="197"/>
      <c r="O842" s="197"/>
      <c r="P842" s="197"/>
      <c r="Q842" s="197"/>
      <c r="R842" s="197"/>
      <c r="S842" s="197"/>
      <c r="T842" s="198"/>
      <c r="AT842" s="192" t="s">
        <v>167</v>
      </c>
      <c r="AU842" s="192" t="s">
        <v>93</v>
      </c>
      <c r="AV842" s="14" t="s">
        <v>93</v>
      </c>
      <c r="AW842" s="14" t="s">
        <v>38</v>
      </c>
      <c r="AX842" s="14" t="s">
        <v>83</v>
      </c>
      <c r="AY842" s="192" t="s">
        <v>159</v>
      </c>
    </row>
    <row r="843" spans="1:65" s="15" customFormat="1">
      <c r="B843" s="199"/>
      <c r="D843" s="184" t="s">
        <v>167</v>
      </c>
      <c r="E843" s="200" t="s">
        <v>1</v>
      </c>
      <c r="F843" s="201" t="s">
        <v>172</v>
      </c>
      <c r="H843" s="202">
        <v>51</v>
      </c>
      <c r="I843" s="203"/>
      <c r="L843" s="199"/>
      <c r="M843" s="204"/>
      <c r="N843" s="205"/>
      <c r="O843" s="205"/>
      <c r="P843" s="205"/>
      <c r="Q843" s="205"/>
      <c r="R843" s="205"/>
      <c r="S843" s="205"/>
      <c r="T843" s="206"/>
      <c r="AT843" s="200" t="s">
        <v>167</v>
      </c>
      <c r="AU843" s="200" t="s">
        <v>93</v>
      </c>
      <c r="AV843" s="15" t="s">
        <v>165</v>
      </c>
      <c r="AW843" s="15" t="s">
        <v>38</v>
      </c>
      <c r="AX843" s="15" t="s">
        <v>91</v>
      </c>
      <c r="AY843" s="200" t="s">
        <v>159</v>
      </c>
    </row>
    <row r="844" spans="1:65" s="2" customFormat="1" ht="19.8" customHeight="1">
      <c r="A844" s="34"/>
      <c r="B844" s="168"/>
      <c r="C844" s="169" t="s">
        <v>1411</v>
      </c>
      <c r="D844" s="169" t="s">
        <v>161</v>
      </c>
      <c r="E844" s="170" t="s">
        <v>1412</v>
      </c>
      <c r="F844" s="171" t="s">
        <v>1413</v>
      </c>
      <c r="G844" s="172" t="s">
        <v>308</v>
      </c>
      <c r="H844" s="173">
        <v>1.1950000000000001</v>
      </c>
      <c r="I844" s="174"/>
      <c r="J844" s="175">
        <f>ROUND(I844*H844,2)</f>
        <v>0</v>
      </c>
      <c r="K844" s="176"/>
      <c r="L844" s="35"/>
      <c r="M844" s="177" t="s">
        <v>1</v>
      </c>
      <c r="N844" s="178" t="s">
        <v>48</v>
      </c>
      <c r="O844" s="60"/>
      <c r="P844" s="179">
        <f>O844*H844</f>
        <v>0</v>
      </c>
      <c r="Q844" s="179">
        <v>0</v>
      </c>
      <c r="R844" s="179">
        <f>Q844*H844</f>
        <v>0</v>
      </c>
      <c r="S844" s="179">
        <v>0</v>
      </c>
      <c r="T844" s="180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81" t="s">
        <v>247</v>
      </c>
      <c r="AT844" s="181" t="s">
        <v>161</v>
      </c>
      <c r="AU844" s="181" t="s">
        <v>93</v>
      </c>
      <c r="AY844" s="18" t="s">
        <v>159</v>
      </c>
      <c r="BE844" s="182">
        <f>IF(N844="základní",J844,0)</f>
        <v>0</v>
      </c>
      <c r="BF844" s="182">
        <f>IF(N844="snížená",J844,0)</f>
        <v>0</v>
      </c>
      <c r="BG844" s="182">
        <f>IF(N844="zákl. přenesená",J844,0)</f>
        <v>0</v>
      </c>
      <c r="BH844" s="182">
        <f>IF(N844="sníž. přenesená",J844,0)</f>
        <v>0</v>
      </c>
      <c r="BI844" s="182">
        <f>IF(N844="nulová",J844,0)</f>
        <v>0</v>
      </c>
      <c r="BJ844" s="18" t="s">
        <v>91</v>
      </c>
      <c r="BK844" s="182">
        <f>ROUND(I844*H844,2)</f>
        <v>0</v>
      </c>
      <c r="BL844" s="18" t="s">
        <v>247</v>
      </c>
      <c r="BM844" s="181" t="s">
        <v>1414</v>
      </c>
    </row>
    <row r="845" spans="1:65" s="2" customFormat="1" ht="19.8" customHeight="1">
      <c r="A845" s="34"/>
      <c r="B845" s="168"/>
      <c r="C845" s="169" t="s">
        <v>1415</v>
      </c>
      <c r="D845" s="169" t="s">
        <v>161</v>
      </c>
      <c r="E845" s="170" t="s">
        <v>1416</v>
      </c>
      <c r="F845" s="171" t="s">
        <v>1417</v>
      </c>
      <c r="G845" s="172" t="s">
        <v>308</v>
      </c>
      <c r="H845" s="173">
        <v>1.1950000000000001</v>
      </c>
      <c r="I845" s="174"/>
      <c r="J845" s="175">
        <f>ROUND(I845*H845,2)</f>
        <v>0</v>
      </c>
      <c r="K845" s="176"/>
      <c r="L845" s="35"/>
      <c r="M845" s="177" t="s">
        <v>1</v>
      </c>
      <c r="N845" s="178" t="s">
        <v>48</v>
      </c>
      <c r="O845" s="60"/>
      <c r="P845" s="179">
        <f>O845*H845</f>
        <v>0</v>
      </c>
      <c r="Q845" s="179">
        <v>0</v>
      </c>
      <c r="R845" s="179">
        <f>Q845*H845</f>
        <v>0</v>
      </c>
      <c r="S845" s="179">
        <v>0</v>
      </c>
      <c r="T845" s="180">
        <f>S845*H845</f>
        <v>0</v>
      </c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R845" s="181" t="s">
        <v>247</v>
      </c>
      <c r="AT845" s="181" t="s">
        <v>161</v>
      </c>
      <c r="AU845" s="181" t="s">
        <v>93</v>
      </c>
      <c r="AY845" s="18" t="s">
        <v>159</v>
      </c>
      <c r="BE845" s="182">
        <f>IF(N845="základní",J845,0)</f>
        <v>0</v>
      </c>
      <c r="BF845" s="182">
        <f>IF(N845="snížená",J845,0)</f>
        <v>0</v>
      </c>
      <c r="BG845" s="182">
        <f>IF(N845="zákl. přenesená",J845,0)</f>
        <v>0</v>
      </c>
      <c r="BH845" s="182">
        <f>IF(N845="sníž. přenesená",J845,0)</f>
        <v>0</v>
      </c>
      <c r="BI845" s="182">
        <f>IF(N845="nulová",J845,0)</f>
        <v>0</v>
      </c>
      <c r="BJ845" s="18" t="s">
        <v>91</v>
      </c>
      <c r="BK845" s="182">
        <f>ROUND(I845*H845,2)</f>
        <v>0</v>
      </c>
      <c r="BL845" s="18" t="s">
        <v>247</v>
      </c>
      <c r="BM845" s="181" t="s">
        <v>1418</v>
      </c>
    </row>
    <row r="846" spans="1:65" s="12" customFormat="1" ht="22.8" customHeight="1">
      <c r="B846" s="155"/>
      <c r="D846" s="156" t="s">
        <v>82</v>
      </c>
      <c r="E846" s="166" t="s">
        <v>1419</v>
      </c>
      <c r="F846" s="166" t="s">
        <v>1420</v>
      </c>
      <c r="I846" s="158"/>
      <c r="J846" s="167">
        <f>BK846</f>
        <v>0</v>
      </c>
      <c r="L846" s="155"/>
      <c r="M846" s="160"/>
      <c r="N846" s="161"/>
      <c r="O846" s="161"/>
      <c r="P846" s="162">
        <f>SUM(P847:P985)</f>
        <v>0</v>
      </c>
      <c r="Q846" s="161"/>
      <c r="R846" s="162">
        <f>SUM(R847:R985)</f>
        <v>12.961772220000002</v>
      </c>
      <c r="S846" s="161"/>
      <c r="T846" s="163">
        <f>SUM(T847:T985)</f>
        <v>0.98217300000000018</v>
      </c>
      <c r="AR846" s="156" t="s">
        <v>93</v>
      </c>
      <c r="AT846" s="164" t="s">
        <v>82</v>
      </c>
      <c r="AU846" s="164" t="s">
        <v>91</v>
      </c>
      <c r="AY846" s="156" t="s">
        <v>159</v>
      </c>
      <c r="BK846" s="165">
        <f>SUM(BK847:BK985)</f>
        <v>0</v>
      </c>
    </row>
    <row r="847" spans="1:65" s="2" customFormat="1" ht="14.4" customHeight="1">
      <c r="A847" s="34"/>
      <c r="B847" s="168"/>
      <c r="C847" s="169" t="s">
        <v>1421</v>
      </c>
      <c r="D847" s="169" t="s">
        <v>161</v>
      </c>
      <c r="E847" s="170" t="s">
        <v>1422</v>
      </c>
      <c r="F847" s="171" t="s">
        <v>1423</v>
      </c>
      <c r="G847" s="172" t="s">
        <v>164</v>
      </c>
      <c r="H847" s="173">
        <v>47.198</v>
      </c>
      <c r="I847" s="174"/>
      <c r="J847" s="175">
        <f>ROUND(I847*H847,2)</f>
        <v>0</v>
      </c>
      <c r="K847" s="176"/>
      <c r="L847" s="35"/>
      <c r="M847" s="177" t="s">
        <v>1</v>
      </c>
      <c r="N847" s="178" t="s">
        <v>48</v>
      </c>
      <c r="O847" s="60"/>
      <c r="P847" s="179">
        <f>O847*H847</f>
        <v>0</v>
      </c>
      <c r="Q847" s="179">
        <v>0</v>
      </c>
      <c r="R847" s="179">
        <f>Q847*H847</f>
        <v>0</v>
      </c>
      <c r="S847" s="179">
        <v>3.3E-3</v>
      </c>
      <c r="T847" s="180">
        <f>S847*H847</f>
        <v>0.15575340000000001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181" t="s">
        <v>247</v>
      </c>
      <c r="AT847" s="181" t="s">
        <v>161</v>
      </c>
      <c r="AU847" s="181" t="s">
        <v>93</v>
      </c>
      <c r="AY847" s="18" t="s">
        <v>159</v>
      </c>
      <c r="BE847" s="182">
        <f>IF(N847="základní",J847,0)</f>
        <v>0</v>
      </c>
      <c r="BF847" s="182">
        <f>IF(N847="snížená",J847,0)</f>
        <v>0</v>
      </c>
      <c r="BG847" s="182">
        <f>IF(N847="zákl. přenesená",J847,0)</f>
        <v>0</v>
      </c>
      <c r="BH847" s="182">
        <f>IF(N847="sníž. přenesená",J847,0)</f>
        <v>0</v>
      </c>
      <c r="BI847" s="182">
        <f>IF(N847="nulová",J847,0)</f>
        <v>0</v>
      </c>
      <c r="BJ847" s="18" t="s">
        <v>91</v>
      </c>
      <c r="BK847" s="182">
        <f>ROUND(I847*H847,2)</f>
        <v>0</v>
      </c>
      <c r="BL847" s="18" t="s">
        <v>247</v>
      </c>
      <c r="BM847" s="181" t="s">
        <v>1424</v>
      </c>
    </row>
    <row r="848" spans="1:65" s="13" customFormat="1" ht="20.399999999999999">
      <c r="B848" s="183"/>
      <c r="D848" s="184" t="s">
        <v>167</v>
      </c>
      <c r="E848" s="185" t="s">
        <v>1</v>
      </c>
      <c r="F848" s="186" t="s">
        <v>1231</v>
      </c>
      <c r="H848" s="185" t="s">
        <v>1</v>
      </c>
      <c r="I848" s="187"/>
      <c r="L848" s="183"/>
      <c r="M848" s="188"/>
      <c r="N848" s="189"/>
      <c r="O848" s="189"/>
      <c r="P848" s="189"/>
      <c r="Q848" s="189"/>
      <c r="R848" s="189"/>
      <c r="S848" s="189"/>
      <c r="T848" s="190"/>
      <c r="AT848" s="185" t="s">
        <v>167</v>
      </c>
      <c r="AU848" s="185" t="s">
        <v>93</v>
      </c>
      <c r="AV848" s="13" t="s">
        <v>91</v>
      </c>
      <c r="AW848" s="13" t="s">
        <v>38</v>
      </c>
      <c r="AX848" s="13" t="s">
        <v>83</v>
      </c>
      <c r="AY848" s="185" t="s">
        <v>159</v>
      </c>
    </row>
    <row r="849" spans="1:65" s="14" customFormat="1" ht="20.399999999999999">
      <c r="B849" s="191"/>
      <c r="D849" s="184" t="s">
        <v>167</v>
      </c>
      <c r="E849" s="192" t="s">
        <v>1</v>
      </c>
      <c r="F849" s="193" t="s">
        <v>1425</v>
      </c>
      <c r="H849" s="194">
        <v>47.198</v>
      </c>
      <c r="I849" s="195"/>
      <c r="L849" s="191"/>
      <c r="M849" s="196"/>
      <c r="N849" s="197"/>
      <c r="O849" s="197"/>
      <c r="P849" s="197"/>
      <c r="Q849" s="197"/>
      <c r="R849" s="197"/>
      <c r="S849" s="197"/>
      <c r="T849" s="198"/>
      <c r="AT849" s="192" t="s">
        <v>167</v>
      </c>
      <c r="AU849" s="192" t="s">
        <v>93</v>
      </c>
      <c r="AV849" s="14" t="s">
        <v>93</v>
      </c>
      <c r="AW849" s="14" t="s">
        <v>38</v>
      </c>
      <c r="AX849" s="14" t="s">
        <v>83</v>
      </c>
      <c r="AY849" s="192" t="s">
        <v>159</v>
      </c>
    </row>
    <row r="850" spans="1:65" s="15" customFormat="1">
      <c r="B850" s="199"/>
      <c r="D850" s="184" t="s">
        <v>167</v>
      </c>
      <c r="E850" s="200" t="s">
        <v>1</v>
      </c>
      <c r="F850" s="201" t="s">
        <v>172</v>
      </c>
      <c r="H850" s="202">
        <v>47.198</v>
      </c>
      <c r="I850" s="203"/>
      <c r="L850" s="199"/>
      <c r="M850" s="204"/>
      <c r="N850" s="205"/>
      <c r="O850" s="205"/>
      <c r="P850" s="205"/>
      <c r="Q850" s="205"/>
      <c r="R850" s="205"/>
      <c r="S850" s="205"/>
      <c r="T850" s="206"/>
      <c r="AT850" s="200" t="s">
        <v>167</v>
      </c>
      <c r="AU850" s="200" t="s">
        <v>93</v>
      </c>
      <c r="AV850" s="15" t="s">
        <v>165</v>
      </c>
      <c r="AW850" s="15" t="s">
        <v>38</v>
      </c>
      <c r="AX850" s="15" t="s">
        <v>91</v>
      </c>
      <c r="AY850" s="200" t="s">
        <v>159</v>
      </c>
    </row>
    <row r="851" spans="1:65" s="2" customFormat="1" ht="19.8" customHeight="1">
      <c r="A851" s="34"/>
      <c r="B851" s="168"/>
      <c r="C851" s="169" t="s">
        <v>1426</v>
      </c>
      <c r="D851" s="169" t="s">
        <v>161</v>
      </c>
      <c r="E851" s="170" t="s">
        <v>1427</v>
      </c>
      <c r="F851" s="171" t="s">
        <v>1428</v>
      </c>
      <c r="G851" s="172" t="s">
        <v>164</v>
      </c>
      <c r="H851" s="173">
        <v>47.198</v>
      </c>
      <c r="I851" s="174"/>
      <c r="J851" s="175">
        <f>ROUND(I851*H851,2)</f>
        <v>0</v>
      </c>
      <c r="K851" s="176"/>
      <c r="L851" s="35"/>
      <c r="M851" s="177" t="s">
        <v>1</v>
      </c>
      <c r="N851" s="178" t="s">
        <v>48</v>
      </c>
      <c r="O851" s="60"/>
      <c r="P851" s="179">
        <f>O851*H851</f>
        <v>0</v>
      </c>
      <c r="Q851" s="179">
        <v>0</v>
      </c>
      <c r="R851" s="179">
        <f>Q851*H851</f>
        <v>0</v>
      </c>
      <c r="S851" s="179">
        <v>1.0200000000000001E-2</v>
      </c>
      <c r="T851" s="180">
        <f>S851*H851</f>
        <v>0.48141960000000006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81" t="s">
        <v>247</v>
      </c>
      <c r="AT851" s="181" t="s">
        <v>161</v>
      </c>
      <c r="AU851" s="181" t="s">
        <v>93</v>
      </c>
      <c r="AY851" s="18" t="s">
        <v>159</v>
      </c>
      <c r="BE851" s="182">
        <f>IF(N851="základní",J851,0)</f>
        <v>0</v>
      </c>
      <c r="BF851" s="182">
        <f>IF(N851="snížená",J851,0)</f>
        <v>0</v>
      </c>
      <c r="BG851" s="182">
        <f>IF(N851="zákl. přenesená",J851,0)</f>
        <v>0</v>
      </c>
      <c r="BH851" s="182">
        <f>IF(N851="sníž. přenesená",J851,0)</f>
        <v>0</v>
      </c>
      <c r="BI851" s="182">
        <f>IF(N851="nulová",J851,0)</f>
        <v>0</v>
      </c>
      <c r="BJ851" s="18" t="s">
        <v>91</v>
      </c>
      <c r="BK851" s="182">
        <f>ROUND(I851*H851,2)</f>
        <v>0</v>
      </c>
      <c r="BL851" s="18" t="s">
        <v>247</v>
      </c>
      <c r="BM851" s="181" t="s">
        <v>1429</v>
      </c>
    </row>
    <row r="852" spans="1:65" s="13" customFormat="1" ht="20.399999999999999">
      <c r="B852" s="183"/>
      <c r="D852" s="184" t="s">
        <v>167</v>
      </c>
      <c r="E852" s="185" t="s">
        <v>1</v>
      </c>
      <c r="F852" s="186" t="s">
        <v>1231</v>
      </c>
      <c r="H852" s="185" t="s">
        <v>1</v>
      </c>
      <c r="I852" s="187"/>
      <c r="L852" s="183"/>
      <c r="M852" s="188"/>
      <c r="N852" s="189"/>
      <c r="O852" s="189"/>
      <c r="P852" s="189"/>
      <c r="Q852" s="189"/>
      <c r="R852" s="189"/>
      <c r="S852" s="189"/>
      <c r="T852" s="190"/>
      <c r="AT852" s="185" t="s">
        <v>167</v>
      </c>
      <c r="AU852" s="185" t="s">
        <v>93</v>
      </c>
      <c r="AV852" s="13" t="s">
        <v>91</v>
      </c>
      <c r="AW852" s="13" t="s">
        <v>38</v>
      </c>
      <c r="AX852" s="13" t="s">
        <v>83</v>
      </c>
      <c r="AY852" s="185" t="s">
        <v>159</v>
      </c>
    </row>
    <row r="853" spans="1:65" s="14" customFormat="1" ht="20.399999999999999">
      <c r="B853" s="191"/>
      <c r="D853" s="184" t="s">
        <v>167</v>
      </c>
      <c r="E853" s="192" t="s">
        <v>1</v>
      </c>
      <c r="F853" s="193" t="s">
        <v>1425</v>
      </c>
      <c r="H853" s="194">
        <v>47.198</v>
      </c>
      <c r="I853" s="195"/>
      <c r="L853" s="191"/>
      <c r="M853" s="196"/>
      <c r="N853" s="197"/>
      <c r="O853" s="197"/>
      <c r="P853" s="197"/>
      <c r="Q853" s="197"/>
      <c r="R853" s="197"/>
      <c r="S853" s="197"/>
      <c r="T853" s="198"/>
      <c r="AT853" s="192" t="s">
        <v>167</v>
      </c>
      <c r="AU853" s="192" t="s">
        <v>93</v>
      </c>
      <c r="AV853" s="14" t="s">
        <v>93</v>
      </c>
      <c r="AW853" s="14" t="s">
        <v>38</v>
      </c>
      <c r="AX853" s="14" t="s">
        <v>83</v>
      </c>
      <c r="AY853" s="192" t="s">
        <v>159</v>
      </c>
    </row>
    <row r="854" spans="1:65" s="15" customFormat="1">
      <c r="B854" s="199"/>
      <c r="D854" s="184" t="s">
        <v>167</v>
      </c>
      <c r="E854" s="200" t="s">
        <v>1</v>
      </c>
      <c r="F854" s="201" t="s">
        <v>172</v>
      </c>
      <c r="H854" s="202">
        <v>47.198</v>
      </c>
      <c r="I854" s="203"/>
      <c r="L854" s="199"/>
      <c r="M854" s="204"/>
      <c r="N854" s="205"/>
      <c r="O854" s="205"/>
      <c r="P854" s="205"/>
      <c r="Q854" s="205"/>
      <c r="R854" s="205"/>
      <c r="S854" s="205"/>
      <c r="T854" s="206"/>
      <c r="AT854" s="200" t="s">
        <v>167</v>
      </c>
      <c r="AU854" s="200" t="s">
        <v>93</v>
      </c>
      <c r="AV854" s="15" t="s">
        <v>165</v>
      </c>
      <c r="AW854" s="15" t="s">
        <v>38</v>
      </c>
      <c r="AX854" s="15" t="s">
        <v>91</v>
      </c>
      <c r="AY854" s="200" t="s">
        <v>159</v>
      </c>
    </row>
    <row r="855" spans="1:65" s="2" customFormat="1" ht="19.8" customHeight="1">
      <c r="A855" s="34"/>
      <c r="B855" s="168"/>
      <c r="C855" s="169" t="s">
        <v>1430</v>
      </c>
      <c r="D855" s="169" t="s">
        <v>161</v>
      </c>
      <c r="E855" s="170" t="s">
        <v>1431</v>
      </c>
      <c r="F855" s="171" t="s">
        <v>1432</v>
      </c>
      <c r="G855" s="172" t="s">
        <v>238</v>
      </c>
      <c r="H855" s="173">
        <v>166</v>
      </c>
      <c r="I855" s="174"/>
      <c r="J855" s="175">
        <f>ROUND(I855*H855,2)</f>
        <v>0</v>
      </c>
      <c r="K855" s="176"/>
      <c r="L855" s="35"/>
      <c r="M855" s="177" t="s">
        <v>1</v>
      </c>
      <c r="N855" s="178" t="s">
        <v>48</v>
      </c>
      <c r="O855" s="60"/>
      <c r="P855" s="179">
        <f>O855*H855</f>
        <v>0</v>
      </c>
      <c r="Q855" s="179">
        <v>0</v>
      </c>
      <c r="R855" s="179">
        <f>Q855*H855</f>
        <v>0</v>
      </c>
      <c r="S855" s="179">
        <v>0</v>
      </c>
      <c r="T855" s="180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81" t="s">
        <v>247</v>
      </c>
      <c r="AT855" s="181" t="s">
        <v>161</v>
      </c>
      <c r="AU855" s="181" t="s">
        <v>93</v>
      </c>
      <c r="AY855" s="18" t="s">
        <v>159</v>
      </c>
      <c r="BE855" s="182">
        <f>IF(N855="základní",J855,0)</f>
        <v>0</v>
      </c>
      <c r="BF855" s="182">
        <f>IF(N855="snížená",J855,0)</f>
        <v>0</v>
      </c>
      <c r="BG855" s="182">
        <f>IF(N855="zákl. přenesená",J855,0)</f>
        <v>0</v>
      </c>
      <c r="BH855" s="182">
        <f>IF(N855="sníž. přenesená",J855,0)</f>
        <v>0</v>
      </c>
      <c r="BI855" s="182">
        <f>IF(N855="nulová",J855,0)</f>
        <v>0</v>
      </c>
      <c r="BJ855" s="18" t="s">
        <v>91</v>
      </c>
      <c r="BK855" s="182">
        <f>ROUND(I855*H855,2)</f>
        <v>0</v>
      </c>
      <c r="BL855" s="18" t="s">
        <v>247</v>
      </c>
      <c r="BM855" s="181" t="s">
        <v>1433</v>
      </c>
    </row>
    <row r="856" spans="1:65" s="13" customFormat="1">
      <c r="B856" s="183"/>
      <c r="D856" s="184" t="s">
        <v>167</v>
      </c>
      <c r="E856" s="185" t="s">
        <v>1</v>
      </c>
      <c r="F856" s="186" t="s">
        <v>844</v>
      </c>
      <c r="H856" s="185" t="s">
        <v>1</v>
      </c>
      <c r="I856" s="187"/>
      <c r="L856" s="183"/>
      <c r="M856" s="188"/>
      <c r="N856" s="189"/>
      <c r="O856" s="189"/>
      <c r="P856" s="189"/>
      <c r="Q856" s="189"/>
      <c r="R856" s="189"/>
      <c r="S856" s="189"/>
      <c r="T856" s="190"/>
      <c r="AT856" s="185" t="s">
        <v>167</v>
      </c>
      <c r="AU856" s="185" t="s">
        <v>93</v>
      </c>
      <c r="AV856" s="13" t="s">
        <v>91</v>
      </c>
      <c r="AW856" s="13" t="s">
        <v>38</v>
      </c>
      <c r="AX856" s="13" t="s">
        <v>83</v>
      </c>
      <c r="AY856" s="185" t="s">
        <v>159</v>
      </c>
    </row>
    <row r="857" spans="1:65" s="13" customFormat="1">
      <c r="B857" s="183"/>
      <c r="D857" s="184" t="s">
        <v>167</v>
      </c>
      <c r="E857" s="185" t="s">
        <v>1</v>
      </c>
      <c r="F857" s="186" t="s">
        <v>1434</v>
      </c>
      <c r="H857" s="185" t="s">
        <v>1</v>
      </c>
      <c r="I857" s="187"/>
      <c r="L857" s="183"/>
      <c r="M857" s="188"/>
      <c r="N857" s="189"/>
      <c r="O857" s="189"/>
      <c r="P857" s="189"/>
      <c r="Q857" s="189"/>
      <c r="R857" s="189"/>
      <c r="S857" s="189"/>
      <c r="T857" s="190"/>
      <c r="AT857" s="185" t="s">
        <v>167</v>
      </c>
      <c r="AU857" s="185" t="s">
        <v>93</v>
      </c>
      <c r="AV857" s="13" t="s">
        <v>91</v>
      </c>
      <c r="AW857" s="13" t="s">
        <v>38</v>
      </c>
      <c r="AX857" s="13" t="s">
        <v>83</v>
      </c>
      <c r="AY857" s="185" t="s">
        <v>159</v>
      </c>
    </row>
    <row r="858" spans="1:65" s="14" customFormat="1">
      <c r="B858" s="191"/>
      <c r="D858" s="184" t="s">
        <v>167</v>
      </c>
      <c r="E858" s="192" t="s">
        <v>1</v>
      </c>
      <c r="F858" s="193" t="s">
        <v>1435</v>
      </c>
      <c r="H858" s="194">
        <v>69</v>
      </c>
      <c r="I858" s="195"/>
      <c r="L858" s="191"/>
      <c r="M858" s="196"/>
      <c r="N858" s="197"/>
      <c r="O858" s="197"/>
      <c r="P858" s="197"/>
      <c r="Q858" s="197"/>
      <c r="R858" s="197"/>
      <c r="S858" s="197"/>
      <c r="T858" s="198"/>
      <c r="AT858" s="192" t="s">
        <v>167</v>
      </c>
      <c r="AU858" s="192" t="s">
        <v>93</v>
      </c>
      <c r="AV858" s="14" t="s">
        <v>93</v>
      </c>
      <c r="AW858" s="14" t="s">
        <v>38</v>
      </c>
      <c r="AX858" s="14" t="s">
        <v>83</v>
      </c>
      <c r="AY858" s="192" t="s">
        <v>159</v>
      </c>
    </row>
    <row r="859" spans="1:65" s="14" customFormat="1">
      <c r="B859" s="191"/>
      <c r="D859" s="184" t="s">
        <v>167</v>
      </c>
      <c r="E859" s="192" t="s">
        <v>1</v>
      </c>
      <c r="F859" s="193" t="s">
        <v>1436</v>
      </c>
      <c r="H859" s="194">
        <v>97</v>
      </c>
      <c r="I859" s="195"/>
      <c r="L859" s="191"/>
      <c r="M859" s="196"/>
      <c r="N859" s="197"/>
      <c r="O859" s="197"/>
      <c r="P859" s="197"/>
      <c r="Q859" s="197"/>
      <c r="R859" s="197"/>
      <c r="S859" s="197"/>
      <c r="T859" s="198"/>
      <c r="AT859" s="192" t="s">
        <v>167</v>
      </c>
      <c r="AU859" s="192" t="s">
        <v>93</v>
      </c>
      <c r="AV859" s="14" t="s">
        <v>93</v>
      </c>
      <c r="AW859" s="14" t="s">
        <v>38</v>
      </c>
      <c r="AX859" s="14" t="s">
        <v>83</v>
      </c>
      <c r="AY859" s="192" t="s">
        <v>159</v>
      </c>
    </row>
    <row r="860" spans="1:65" s="15" customFormat="1">
      <c r="B860" s="199"/>
      <c r="D860" s="184" t="s">
        <v>167</v>
      </c>
      <c r="E860" s="200" t="s">
        <v>1</v>
      </c>
      <c r="F860" s="201" t="s">
        <v>172</v>
      </c>
      <c r="H860" s="202">
        <v>166</v>
      </c>
      <c r="I860" s="203"/>
      <c r="L860" s="199"/>
      <c r="M860" s="204"/>
      <c r="N860" s="205"/>
      <c r="O860" s="205"/>
      <c r="P860" s="205"/>
      <c r="Q860" s="205"/>
      <c r="R860" s="205"/>
      <c r="S860" s="205"/>
      <c r="T860" s="206"/>
      <c r="AT860" s="200" t="s">
        <v>167</v>
      </c>
      <c r="AU860" s="200" t="s">
        <v>93</v>
      </c>
      <c r="AV860" s="15" t="s">
        <v>165</v>
      </c>
      <c r="AW860" s="15" t="s">
        <v>38</v>
      </c>
      <c r="AX860" s="15" t="s">
        <v>91</v>
      </c>
      <c r="AY860" s="200" t="s">
        <v>159</v>
      </c>
    </row>
    <row r="861" spans="1:65" s="2" customFormat="1" ht="14.4" customHeight="1">
      <c r="A861" s="34"/>
      <c r="B861" s="168"/>
      <c r="C861" s="207" t="s">
        <v>1437</v>
      </c>
      <c r="D861" s="207" t="s">
        <v>209</v>
      </c>
      <c r="E861" s="208" t="s">
        <v>1438</v>
      </c>
      <c r="F861" s="209" t="s">
        <v>1439</v>
      </c>
      <c r="G861" s="210" t="s">
        <v>238</v>
      </c>
      <c r="H861" s="211">
        <v>170.98</v>
      </c>
      <c r="I861" s="212"/>
      <c r="J861" s="213">
        <f>ROUND(I861*H861,2)</f>
        <v>0</v>
      </c>
      <c r="K861" s="214"/>
      <c r="L861" s="215"/>
      <c r="M861" s="216" t="s">
        <v>1</v>
      </c>
      <c r="N861" s="217" t="s">
        <v>48</v>
      </c>
      <c r="O861" s="60"/>
      <c r="P861" s="179">
        <f>O861*H861</f>
        <v>0</v>
      </c>
      <c r="Q861" s="179">
        <v>2.3E-3</v>
      </c>
      <c r="R861" s="179">
        <f>Q861*H861</f>
        <v>0.39325399999999999</v>
      </c>
      <c r="S861" s="179">
        <v>0</v>
      </c>
      <c r="T861" s="180">
        <f>S861*H861</f>
        <v>0</v>
      </c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R861" s="181" t="s">
        <v>458</v>
      </c>
      <c r="AT861" s="181" t="s">
        <v>209</v>
      </c>
      <c r="AU861" s="181" t="s">
        <v>93</v>
      </c>
      <c r="AY861" s="18" t="s">
        <v>159</v>
      </c>
      <c r="BE861" s="182">
        <f>IF(N861="základní",J861,0)</f>
        <v>0</v>
      </c>
      <c r="BF861" s="182">
        <f>IF(N861="snížená",J861,0)</f>
        <v>0</v>
      </c>
      <c r="BG861" s="182">
        <f>IF(N861="zákl. přenesená",J861,0)</f>
        <v>0</v>
      </c>
      <c r="BH861" s="182">
        <f>IF(N861="sníž. přenesená",J861,0)</f>
        <v>0</v>
      </c>
      <c r="BI861" s="182">
        <f>IF(N861="nulová",J861,0)</f>
        <v>0</v>
      </c>
      <c r="BJ861" s="18" t="s">
        <v>91</v>
      </c>
      <c r="BK861" s="182">
        <f>ROUND(I861*H861,2)</f>
        <v>0</v>
      </c>
      <c r="BL861" s="18" t="s">
        <v>247</v>
      </c>
      <c r="BM861" s="181" t="s">
        <v>1440</v>
      </c>
    </row>
    <row r="862" spans="1:65" s="13" customFormat="1">
      <c r="B862" s="183"/>
      <c r="D862" s="184" t="s">
        <v>167</v>
      </c>
      <c r="E862" s="185" t="s">
        <v>1</v>
      </c>
      <c r="F862" s="186" t="s">
        <v>844</v>
      </c>
      <c r="H862" s="185" t="s">
        <v>1</v>
      </c>
      <c r="I862" s="187"/>
      <c r="L862" s="183"/>
      <c r="M862" s="188"/>
      <c r="N862" s="189"/>
      <c r="O862" s="189"/>
      <c r="P862" s="189"/>
      <c r="Q862" s="189"/>
      <c r="R862" s="189"/>
      <c r="S862" s="189"/>
      <c r="T862" s="190"/>
      <c r="AT862" s="185" t="s">
        <v>167</v>
      </c>
      <c r="AU862" s="185" t="s">
        <v>93</v>
      </c>
      <c r="AV862" s="13" t="s">
        <v>91</v>
      </c>
      <c r="AW862" s="13" t="s">
        <v>38</v>
      </c>
      <c r="AX862" s="13" t="s">
        <v>83</v>
      </c>
      <c r="AY862" s="185" t="s">
        <v>159</v>
      </c>
    </row>
    <row r="863" spans="1:65" s="13" customFormat="1" ht="20.399999999999999">
      <c r="B863" s="183"/>
      <c r="D863" s="184" t="s">
        <v>167</v>
      </c>
      <c r="E863" s="185" t="s">
        <v>1</v>
      </c>
      <c r="F863" s="186" t="s">
        <v>1441</v>
      </c>
      <c r="H863" s="185" t="s">
        <v>1</v>
      </c>
      <c r="I863" s="187"/>
      <c r="L863" s="183"/>
      <c r="M863" s="188"/>
      <c r="N863" s="189"/>
      <c r="O863" s="189"/>
      <c r="P863" s="189"/>
      <c r="Q863" s="189"/>
      <c r="R863" s="189"/>
      <c r="S863" s="189"/>
      <c r="T863" s="190"/>
      <c r="AT863" s="185" t="s">
        <v>167</v>
      </c>
      <c r="AU863" s="185" t="s">
        <v>93</v>
      </c>
      <c r="AV863" s="13" t="s">
        <v>91</v>
      </c>
      <c r="AW863" s="13" t="s">
        <v>38</v>
      </c>
      <c r="AX863" s="13" t="s">
        <v>83</v>
      </c>
      <c r="AY863" s="185" t="s">
        <v>159</v>
      </c>
    </row>
    <row r="864" spans="1:65" s="14" customFormat="1">
      <c r="B864" s="191"/>
      <c r="D864" s="184" t="s">
        <v>167</v>
      </c>
      <c r="E864" s="192" t="s">
        <v>1</v>
      </c>
      <c r="F864" s="193" t="s">
        <v>1442</v>
      </c>
      <c r="H864" s="194">
        <v>71.069999999999993</v>
      </c>
      <c r="I864" s="195"/>
      <c r="L864" s="191"/>
      <c r="M864" s="196"/>
      <c r="N864" s="197"/>
      <c r="O864" s="197"/>
      <c r="P864" s="197"/>
      <c r="Q864" s="197"/>
      <c r="R864" s="197"/>
      <c r="S864" s="197"/>
      <c r="T864" s="198"/>
      <c r="AT864" s="192" t="s">
        <v>167</v>
      </c>
      <c r="AU864" s="192" t="s">
        <v>93</v>
      </c>
      <c r="AV864" s="14" t="s">
        <v>93</v>
      </c>
      <c r="AW864" s="14" t="s">
        <v>38</v>
      </c>
      <c r="AX864" s="14" t="s">
        <v>83</v>
      </c>
      <c r="AY864" s="192" t="s">
        <v>159</v>
      </c>
    </row>
    <row r="865" spans="1:65" s="14" customFormat="1">
      <c r="B865" s="191"/>
      <c r="D865" s="184" t="s">
        <v>167</v>
      </c>
      <c r="E865" s="192" t="s">
        <v>1</v>
      </c>
      <c r="F865" s="193" t="s">
        <v>1443</v>
      </c>
      <c r="H865" s="194">
        <v>99.91</v>
      </c>
      <c r="I865" s="195"/>
      <c r="L865" s="191"/>
      <c r="M865" s="196"/>
      <c r="N865" s="197"/>
      <c r="O865" s="197"/>
      <c r="P865" s="197"/>
      <c r="Q865" s="197"/>
      <c r="R865" s="197"/>
      <c r="S865" s="197"/>
      <c r="T865" s="198"/>
      <c r="AT865" s="192" t="s">
        <v>167</v>
      </c>
      <c r="AU865" s="192" t="s">
        <v>93</v>
      </c>
      <c r="AV865" s="14" t="s">
        <v>93</v>
      </c>
      <c r="AW865" s="14" t="s">
        <v>38</v>
      </c>
      <c r="AX865" s="14" t="s">
        <v>83</v>
      </c>
      <c r="AY865" s="192" t="s">
        <v>159</v>
      </c>
    </row>
    <row r="866" spans="1:65" s="15" customFormat="1">
      <c r="B866" s="199"/>
      <c r="D866" s="184" t="s">
        <v>167</v>
      </c>
      <c r="E866" s="200" t="s">
        <v>1</v>
      </c>
      <c r="F866" s="201" t="s">
        <v>172</v>
      </c>
      <c r="H866" s="202">
        <v>170.98</v>
      </c>
      <c r="I866" s="203"/>
      <c r="L866" s="199"/>
      <c r="M866" s="204"/>
      <c r="N866" s="205"/>
      <c r="O866" s="205"/>
      <c r="P866" s="205"/>
      <c r="Q866" s="205"/>
      <c r="R866" s="205"/>
      <c r="S866" s="205"/>
      <c r="T866" s="206"/>
      <c r="AT866" s="200" t="s">
        <v>167</v>
      </c>
      <c r="AU866" s="200" t="s">
        <v>93</v>
      </c>
      <c r="AV866" s="15" t="s">
        <v>165</v>
      </c>
      <c r="AW866" s="15" t="s">
        <v>38</v>
      </c>
      <c r="AX866" s="15" t="s">
        <v>91</v>
      </c>
      <c r="AY866" s="200" t="s">
        <v>159</v>
      </c>
    </row>
    <row r="867" spans="1:65" s="2" customFormat="1" ht="19.8" customHeight="1">
      <c r="A867" s="34"/>
      <c r="B867" s="168"/>
      <c r="C867" s="169" t="s">
        <v>1444</v>
      </c>
      <c r="D867" s="169" t="s">
        <v>161</v>
      </c>
      <c r="E867" s="170" t="s">
        <v>1445</v>
      </c>
      <c r="F867" s="171" t="s">
        <v>1446</v>
      </c>
      <c r="G867" s="172" t="s">
        <v>164</v>
      </c>
      <c r="H867" s="173">
        <v>365.33499999999998</v>
      </c>
      <c r="I867" s="174"/>
      <c r="J867" s="175">
        <f>ROUND(I867*H867,2)</f>
        <v>0</v>
      </c>
      <c r="K867" s="176"/>
      <c r="L867" s="35"/>
      <c r="M867" s="177" t="s">
        <v>1</v>
      </c>
      <c r="N867" s="178" t="s">
        <v>48</v>
      </c>
      <c r="O867" s="60"/>
      <c r="P867" s="179">
        <f>O867*H867</f>
        <v>0</v>
      </c>
      <c r="Q867" s="179">
        <v>4.0000000000000003E-5</v>
      </c>
      <c r="R867" s="179">
        <f>Q867*H867</f>
        <v>1.46134E-2</v>
      </c>
      <c r="S867" s="179">
        <v>0</v>
      </c>
      <c r="T867" s="180">
        <f>S867*H867</f>
        <v>0</v>
      </c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R867" s="181" t="s">
        <v>247</v>
      </c>
      <c r="AT867" s="181" t="s">
        <v>161</v>
      </c>
      <c r="AU867" s="181" t="s">
        <v>93</v>
      </c>
      <c r="AY867" s="18" t="s">
        <v>159</v>
      </c>
      <c r="BE867" s="182">
        <f>IF(N867="základní",J867,0)</f>
        <v>0</v>
      </c>
      <c r="BF867" s="182">
        <f>IF(N867="snížená",J867,0)</f>
        <v>0</v>
      </c>
      <c r="BG867" s="182">
        <f>IF(N867="zákl. přenesená",J867,0)</f>
        <v>0</v>
      </c>
      <c r="BH867" s="182">
        <f>IF(N867="sníž. přenesená",J867,0)</f>
        <v>0</v>
      </c>
      <c r="BI867" s="182">
        <f>IF(N867="nulová",J867,0)</f>
        <v>0</v>
      </c>
      <c r="BJ867" s="18" t="s">
        <v>91</v>
      </c>
      <c r="BK867" s="182">
        <f>ROUND(I867*H867,2)</f>
        <v>0</v>
      </c>
      <c r="BL867" s="18" t="s">
        <v>247</v>
      </c>
      <c r="BM867" s="181" t="s">
        <v>1447</v>
      </c>
    </row>
    <row r="868" spans="1:65" s="13" customFormat="1" ht="20.399999999999999">
      <c r="B868" s="183"/>
      <c r="D868" s="184" t="s">
        <v>167</v>
      </c>
      <c r="E868" s="185" t="s">
        <v>1</v>
      </c>
      <c r="F868" s="186" t="s">
        <v>1448</v>
      </c>
      <c r="H868" s="185" t="s">
        <v>1</v>
      </c>
      <c r="I868" s="187"/>
      <c r="L868" s="183"/>
      <c r="M868" s="188"/>
      <c r="N868" s="189"/>
      <c r="O868" s="189"/>
      <c r="P868" s="189"/>
      <c r="Q868" s="189"/>
      <c r="R868" s="189"/>
      <c r="S868" s="189"/>
      <c r="T868" s="190"/>
      <c r="AT868" s="185" t="s">
        <v>167</v>
      </c>
      <c r="AU868" s="185" t="s">
        <v>93</v>
      </c>
      <c r="AV868" s="13" t="s">
        <v>91</v>
      </c>
      <c r="AW868" s="13" t="s">
        <v>38</v>
      </c>
      <c r="AX868" s="13" t="s">
        <v>83</v>
      </c>
      <c r="AY868" s="185" t="s">
        <v>159</v>
      </c>
    </row>
    <row r="869" spans="1:65" s="13" customFormat="1">
      <c r="B869" s="183"/>
      <c r="D869" s="184" t="s">
        <v>167</v>
      </c>
      <c r="E869" s="185" t="s">
        <v>1</v>
      </c>
      <c r="F869" s="186" t="s">
        <v>692</v>
      </c>
      <c r="H869" s="185" t="s">
        <v>1</v>
      </c>
      <c r="I869" s="187"/>
      <c r="L869" s="183"/>
      <c r="M869" s="188"/>
      <c r="N869" s="189"/>
      <c r="O869" s="189"/>
      <c r="P869" s="189"/>
      <c r="Q869" s="189"/>
      <c r="R869" s="189"/>
      <c r="S869" s="189"/>
      <c r="T869" s="190"/>
      <c r="AT869" s="185" t="s">
        <v>167</v>
      </c>
      <c r="AU869" s="185" t="s">
        <v>93</v>
      </c>
      <c r="AV869" s="13" t="s">
        <v>91</v>
      </c>
      <c r="AW869" s="13" t="s">
        <v>38</v>
      </c>
      <c r="AX869" s="13" t="s">
        <v>83</v>
      </c>
      <c r="AY869" s="185" t="s">
        <v>159</v>
      </c>
    </row>
    <row r="870" spans="1:65" s="14" customFormat="1" ht="20.399999999999999">
      <c r="B870" s="191"/>
      <c r="D870" s="184" t="s">
        <v>167</v>
      </c>
      <c r="E870" s="192" t="s">
        <v>1</v>
      </c>
      <c r="F870" s="193" t="s">
        <v>1449</v>
      </c>
      <c r="H870" s="194">
        <v>275.39499999999998</v>
      </c>
      <c r="I870" s="195"/>
      <c r="L870" s="191"/>
      <c r="M870" s="196"/>
      <c r="N870" s="197"/>
      <c r="O870" s="197"/>
      <c r="P870" s="197"/>
      <c r="Q870" s="197"/>
      <c r="R870" s="197"/>
      <c r="S870" s="197"/>
      <c r="T870" s="198"/>
      <c r="AT870" s="192" t="s">
        <v>167</v>
      </c>
      <c r="AU870" s="192" t="s">
        <v>93</v>
      </c>
      <c r="AV870" s="14" t="s">
        <v>93</v>
      </c>
      <c r="AW870" s="14" t="s">
        <v>38</v>
      </c>
      <c r="AX870" s="14" t="s">
        <v>83</v>
      </c>
      <c r="AY870" s="192" t="s">
        <v>159</v>
      </c>
    </row>
    <row r="871" spans="1:65" s="14" customFormat="1">
      <c r="B871" s="191"/>
      <c r="D871" s="184" t="s">
        <v>167</v>
      </c>
      <c r="E871" s="192" t="s">
        <v>1</v>
      </c>
      <c r="F871" s="193" t="s">
        <v>1450</v>
      </c>
      <c r="H871" s="194">
        <v>83.54</v>
      </c>
      <c r="I871" s="195"/>
      <c r="L871" s="191"/>
      <c r="M871" s="196"/>
      <c r="N871" s="197"/>
      <c r="O871" s="197"/>
      <c r="P871" s="197"/>
      <c r="Q871" s="197"/>
      <c r="R871" s="197"/>
      <c r="S871" s="197"/>
      <c r="T871" s="198"/>
      <c r="AT871" s="192" t="s">
        <v>167</v>
      </c>
      <c r="AU871" s="192" t="s">
        <v>93</v>
      </c>
      <c r="AV871" s="14" t="s">
        <v>93</v>
      </c>
      <c r="AW871" s="14" t="s">
        <v>38</v>
      </c>
      <c r="AX871" s="14" t="s">
        <v>83</v>
      </c>
      <c r="AY871" s="192" t="s">
        <v>159</v>
      </c>
    </row>
    <row r="872" spans="1:65" s="14" customFormat="1">
      <c r="B872" s="191"/>
      <c r="D872" s="184" t="s">
        <v>167</v>
      </c>
      <c r="E872" s="192" t="s">
        <v>1</v>
      </c>
      <c r="F872" s="193" t="s">
        <v>1009</v>
      </c>
      <c r="H872" s="194">
        <v>6.4</v>
      </c>
      <c r="I872" s="195"/>
      <c r="L872" s="191"/>
      <c r="M872" s="196"/>
      <c r="N872" s="197"/>
      <c r="O872" s="197"/>
      <c r="P872" s="197"/>
      <c r="Q872" s="197"/>
      <c r="R872" s="197"/>
      <c r="S872" s="197"/>
      <c r="T872" s="198"/>
      <c r="AT872" s="192" t="s">
        <v>167</v>
      </c>
      <c r="AU872" s="192" t="s">
        <v>93</v>
      </c>
      <c r="AV872" s="14" t="s">
        <v>93</v>
      </c>
      <c r="AW872" s="14" t="s">
        <v>38</v>
      </c>
      <c r="AX872" s="14" t="s">
        <v>83</v>
      </c>
      <c r="AY872" s="192" t="s">
        <v>159</v>
      </c>
    </row>
    <row r="873" spans="1:65" s="15" customFormat="1">
      <c r="B873" s="199"/>
      <c r="D873" s="184" t="s">
        <v>167</v>
      </c>
      <c r="E873" s="200" t="s">
        <v>1</v>
      </c>
      <c r="F873" s="201" t="s">
        <v>172</v>
      </c>
      <c r="H873" s="202">
        <v>365.33499999999998</v>
      </c>
      <c r="I873" s="203"/>
      <c r="L873" s="199"/>
      <c r="M873" s="204"/>
      <c r="N873" s="205"/>
      <c r="O873" s="205"/>
      <c r="P873" s="205"/>
      <c r="Q873" s="205"/>
      <c r="R873" s="205"/>
      <c r="S873" s="205"/>
      <c r="T873" s="206"/>
      <c r="AT873" s="200" t="s">
        <v>167</v>
      </c>
      <c r="AU873" s="200" t="s">
        <v>93</v>
      </c>
      <c r="AV873" s="15" t="s">
        <v>165</v>
      </c>
      <c r="AW873" s="15" t="s">
        <v>38</v>
      </c>
      <c r="AX873" s="15" t="s">
        <v>91</v>
      </c>
      <c r="AY873" s="200" t="s">
        <v>159</v>
      </c>
    </row>
    <row r="874" spans="1:65" s="2" customFormat="1" ht="14.4" customHeight="1">
      <c r="A874" s="34"/>
      <c r="B874" s="168"/>
      <c r="C874" s="169" t="s">
        <v>1451</v>
      </c>
      <c r="D874" s="169" t="s">
        <v>161</v>
      </c>
      <c r="E874" s="170" t="s">
        <v>1452</v>
      </c>
      <c r="F874" s="171" t="s">
        <v>1453</v>
      </c>
      <c r="G874" s="172" t="s">
        <v>164</v>
      </c>
      <c r="H874" s="173">
        <v>365.33499999999998</v>
      </c>
      <c r="I874" s="174"/>
      <c r="J874" s="175">
        <f>ROUND(I874*H874,2)</f>
        <v>0</v>
      </c>
      <c r="K874" s="176"/>
      <c r="L874" s="35"/>
      <c r="M874" s="177" t="s">
        <v>1</v>
      </c>
      <c r="N874" s="178" t="s">
        <v>48</v>
      </c>
      <c r="O874" s="60"/>
      <c r="P874" s="179">
        <f>O874*H874</f>
        <v>0</v>
      </c>
      <c r="Q874" s="179">
        <v>1E-4</v>
      </c>
      <c r="R874" s="179">
        <f>Q874*H874</f>
        <v>3.6533499999999997E-2</v>
      </c>
      <c r="S874" s="179">
        <v>0</v>
      </c>
      <c r="T874" s="180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81" t="s">
        <v>247</v>
      </c>
      <c r="AT874" s="181" t="s">
        <v>161</v>
      </c>
      <c r="AU874" s="181" t="s">
        <v>93</v>
      </c>
      <c r="AY874" s="18" t="s">
        <v>159</v>
      </c>
      <c r="BE874" s="182">
        <f>IF(N874="základní",J874,0)</f>
        <v>0</v>
      </c>
      <c r="BF874" s="182">
        <f>IF(N874="snížená",J874,0)</f>
        <v>0</v>
      </c>
      <c r="BG874" s="182">
        <f>IF(N874="zákl. přenesená",J874,0)</f>
        <v>0</v>
      </c>
      <c r="BH874" s="182">
        <f>IF(N874="sníž. přenesená",J874,0)</f>
        <v>0</v>
      </c>
      <c r="BI874" s="182">
        <f>IF(N874="nulová",J874,0)</f>
        <v>0</v>
      </c>
      <c r="BJ874" s="18" t="s">
        <v>91</v>
      </c>
      <c r="BK874" s="182">
        <f>ROUND(I874*H874,2)</f>
        <v>0</v>
      </c>
      <c r="BL874" s="18" t="s">
        <v>247</v>
      </c>
      <c r="BM874" s="181" t="s">
        <v>1454</v>
      </c>
    </row>
    <row r="875" spans="1:65" s="13" customFormat="1">
      <c r="B875" s="183"/>
      <c r="D875" s="184" t="s">
        <v>167</v>
      </c>
      <c r="E875" s="185" t="s">
        <v>1</v>
      </c>
      <c r="F875" s="186" t="s">
        <v>1455</v>
      </c>
      <c r="H875" s="185" t="s">
        <v>1</v>
      </c>
      <c r="I875" s="187"/>
      <c r="L875" s="183"/>
      <c r="M875" s="188"/>
      <c r="N875" s="189"/>
      <c r="O875" s="189"/>
      <c r="P875" s="189"/>
      <c r="Q875" s="189"/>
      <c r="R875" s="189"/>
      <c r="S875" s="189"/>
      <c r="T875" s="190"/>
      <c r="AT875" s="185" t="s">
        <v>167</v>
      </c>
      <c r="AU875" s="185" t="s">
        <v>93</v>
      </c>
      <c r="AV875" s="13" t="s">
        <v>91</v>
      </c>
      <c r="AW875" s="13" t="s">
        <v>38</v>
      </c>
      <c r="AX875" s="13" t="s">
        <v>83</v>
      </c>
      <c r="AY875" s="185" t="s">
        <v>159</v>
      </c>
    </row>
    <row r="876" spans="1:65" s="14" customFormat="1">
      <c r="B876" s="191"/>
      <c r="D876" s="184" t="s">
        <v>167</v>
      </c>
      <c r="E876" s="192" t="s">
        <v>1</v>
      </c>
      <c r="F876" s="193" t="s">
        <v>1456</v>
      </c>
      <c r="H876" s="194">
        <v>365.33499999999998</v>
      </c>
      <c r="I876" s="195"/>
      <c r="L876" s="191"/>
      <c r="M876" s="196"/>
      <c r="N876" s="197"/>
      <c r="O876" s="197"/>
      <c r="P876" s="197"/>
      <c r="Q876" s="197"/>
      <c r="R876" s="197"/>
      <c r="S876" s="197"/>
      <c r="T876" s="198"/>
      <c r="AT876" s="192" t="s">
        <v>167</v>
      </c>
      <c r="AU876" s="192" t="s">
        <v>93</v>
      </c>
      <c r="AV876" s="14" t="s">
        <v>93</v>
      </c>
      <c r="AW876" s="14" t="s">
        <v>38</v>
      </c>
      <c r="AX876" s="14" t="s">
        <v>83</v>
      </c>
      <c r="AY876" s="192" t="s">
        <v>159</v>
      </c>
    </row>
    <row r="877" spans="1:65" s="15" customFormat="1">
      <c r="B877" s="199"/>
      <c r="D877" s="184" t="s">
        <v>167</v>
      </c>
      <c r="E877" s="200" t="s">
        <v>1</v>
      </c>
      <c r="F877" s="201" t="s">
        <v>172</v>
      </c>
      <c r="H877" s="202">
        <v>365.33499999999998</v>
      </c>
      <c r="I877" s="203"/>
      <c r="L877" s="199"/>
      <c r="M877" s="204"/>
      <c r="N877" s="205"/>
      <c r="O877" s="205"/>
      <c r="P877" s="205"/>
      <c r="Q877" s="205"/>
      <c r="R877" s="205"/>
      <c r="S877" s="205"/>
      <c r="T877" s="206"/>
      <c r="AT877" s="200" t="s">
        <v>167</v>
      </c>
      <c r="AU877" s="200" t="s">
        <v>93</v>
      </c>
      <c r="AV877" s="15" t="s">
        <v>165</v>
      </c>
      <c r="AW877" s="15" t="s">
        <v>38</v>
      </c>
      <c r="AX877" s="15" t="s">
        <v>91</v>
      </c>
      <c r="AY877" s="200" t="s">
        <v>159</v>
      </c>
    </row>
    <row r="878" spans="1:65" s="2" customFormat="1" ht="19.8" customHeight="1">
      <c r="A878" s="34"/>
      <c r="B878" s="168"/>
      <c r="C878" s="169" t="s">
        <v>1457</v>
      </c>
      <c r="D878" s="169" t="s">
        <v>161</v>
      </c>
      <c r="E878" s="170" t="s">
        <v>1458</v>
      </c>
      <c r="F878" s="171" t="s">
        <v>1459</v>
      </c>
      <c r="G878" s="172" t="s">
        <v>238</v>
      </c>
      <c r="H878" s="173">
        <v>37.4</v>
      </c>
      <c r="I878" s="174"/>
      <c r="J878" s="175">
        <f>ROUND(I878*H878,2)</f>
        <v>0</v>
      </c>
      <c r="K878" s="176"/>
      <c r="L878" s="35"/>
      <c r="M878" s="177" t="s">
        <v>1</v>
      </c>
      <c r="N878" s="178" t="s">
        <v>48</v>
      </c>
      <c r="O878" s="60"/>
      <c r="P878" s="179">
        <f>O878*H878</f>
        <v>0</v>
      </c>
      <c r="Q878" s="179">
        <v>0</v>
      </c>
      <c r="R878" s="179">
        <f>Q878*H878</f>
        <v>0</v>
      </c>
      <c r="S878" s="179">
        <v>0</v>
      </c>
      <c r="T878" s="180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181" t="s">
        <v>247</v>
      </c>
      <c r="AT878" s="181" t="s">
        <v>161</v>
      </c>
      <c r="AU878" s="181" t="s">
        <v>93</v>
      </c>
      <c r="AY878" s="18" t="s">
        <v>159</v>
      </c>
      <c r="BE878" s="182">
        <f>IF(N878="základní",J878,0)</f>
        <v>0</v>
      </c>
      <c r="BF878" s="182">
        <f>IF(N878="snížená",J878,0)</f>
        <v>0</v>
      </c>
      <c r="BG878" s="182">
        <f>IF(N878="zákl. přenesená",J878,0)</f>
        <v>0</v>
      </c>
      <c r="BH878" s="182">
        <f>IF(N878="sníž. přenesená",J878,0)</f>
        <v>0</v>
      </c>
      <c r="BI878" s="182">
        <f>IF(N878="nulová",J878,0)</f>
        <v>0</v>
      </c>
      <c r="BJ878" s="18" t="s">
        <v>91</v>
      </c>
      <c r="BK878" s="182">
        <f>ROUND(I878*H878,2)</f>
        <v>0</v>
      </c>
      <c r="BL878" s="18" t="s">
        <v>247</v>
      </c>
      <c r="BM878" s="181" t="s">
        <v>1460</v>
      </c>
    </row>
    <row r="879" spans="1:65" s="13" customFormat="1" ht="20.399999999999999">
      <c r="B879" s="183"/>
      <c r="D879" s="184" t="s">
        <v>167</v>
      </c>
      <c r="E879" s="185" t="s">
        <v>1</v>
      </c>
      <c r="F879" s="186" t="s">
        <v>1448</v>
      </c>
      <c r="H879" s="185" t="s">
        <v>1</v>
      </c>
      <c r="I879" s="187"/>
      <c r="L879" s="183"/>
      <c r="M879" s="188"/>
      <c r="N879" s="189"/>
      <c r="O879" s="189"/>
      <c r="P879" s="189"/>
      <c r="Q879" s="189"/>
      <c r="R879" s="189"/>
      <c r="S879" s="189"/>
      <c r="T879" s="190"/>
      <c r="AT879" s="185" t="s">
        <v>167</v>
      </c>
      <c r="AU879" s="185" t="s">
        <v>93</v>
      </c>
      <c r="AV879" s="13" t="s">
        <v>91</v>
      </c>
      <c r="AW879" s="13" t="s">
        <v>38</v>
      </c>
      <c r="AX879" s="13" t="s">
        <v>83</v>
      </c>
      <c r="AY879" s="185" t="s">
        <v>159</v>
      </c>
    </row>
    <row r="880" spans="1:65" s="13" customFormat="1">
      <c r="B880" s="183"/>
      <c r="D880" s="184" t="s">
        <v>167</v>
      </c>
      <c r="E880" s="185" t="s">
        <v>1</v>
      </c>
      <c r="F880" s="186" t="s">
        <v>692</v>
      </c>
      <c r="H880" s="185" t="s">
        <v>1</v>
      </c>
      <c r="I880" s="187"/>
      <c r="L880" s="183"/>
      <c r="M880" s="188"/>
      <c r="N880" s="189"/>
      <c r="O880" s="189"/>
      <c r="P880" s="189"/>
      <c r="Q880" s="189"/>
      <c r="R880" s="189"/>
      <c r="S880" s="189"/>
      <c r="T880" s="190"/>
      <c r="AT880" s="185" t="s">
        <v>167</v>
      </c>
      <c r="AU880" s="185" t="s">
        <v>93</v>
      </c>
      <c r="AV880" s="13" t="s">
        <v>91</v>
      </c>
      <c r="AW880" s="13" t="s">
        <v>38</v>
      </c>
      <c r="AX880" s="13" t="s">
        <v>83</v>
      </c>
      <c r="AY880" s="185" t="s">
        <v>159</v>
      </c>
    </row>
    <row r="881" spans="1:65" s="14" customFormat="1">
      <c r="B881" s="191"/>
      <c r="D881" s="184" t="s">
        <v>167</v>
      </c>
      <c r="E881" s="192" t="s">
        <v>1</v>
      </c>
      <c r="F881" s="193" t="s">
        <v>1461</v>
      </c>
      <c r="H881" s="194">
        <v>24.6</v>
      </c>
      <c r="I881" s="195"/>
      <c r="L881" s="191"/>
      <c r="M881" s="196"/>
      <c r="N881" s="197"/>
      <c r="O881" s="197"/>
      <c r="P881" s="197"/>
      <c r="Q881" s="197"/>
      <c r="R881" s="197"/>
      <c r="S881" s="197"/>
      <c r="T881" s="198"/>
      <c r="AT881" s="192" t="s">
        <v>167</v>
      </c>
      <c r="AU881" s="192" t="s">
        <v>93</v>
      </c>
      <c r="AV881" s="14" t="s">
        <v>93</v>
      </c>
      <c r="AW881" s="14" t="s">
        <v>38</v>
      </c>
      <c r="AX881" s="14" t="s">
        <v>83</v>
      </c>
      <c r="AY881" s="192" t="s">
        <v>159</v>
      </c>
    </row>
    <row r="882" spans="1:65" s="14" customFormat="1">
      <c r="B882" s="191"/>
      <c r="D882" s="184" t="s">
        <v>167</v>
      </c>
      <c r="E882" s="192" t="s">
        <v>1</v>
      </c>
      <c r="F882" s="193" t="s">
        <v>1462</v>
      </c>
      <c r="H882" s="194">
        <v>12.8</v>
      </c>
      <c r="I882" s="195"/>
      <c r="L882" s="191"/>
      <c r="M882" s="196"/>
      <c r="N882" s="197"/>
      <c r="O882" s="197"/>
      <c r="P882" s="197"/>
      <c r="Q882" s="197"/>
      <c r="R882" s="197"/>
      <c r="S882" s="197"/>
      <c r="T882" s="198"/>
      <c r="AT882" s="192" t="s">
        <v>167</v>
      </c>
      <c r="AU882" s="192" t="s">
        <v>93</v>
      </c>
      <c r="AV882" s="14" t="s">
        <v>93</v>
      </c>
      <c r="AW882" s="14" t="s">
        <v>38</v>
      </c>
      <c r="AX882" s="14" t="s">
        <v>83</v>
      </c>
      <c r="AY882" s="192" t="s">
        <v>159</v>
      </c>
    </row>
    <row r="883" spans="1:65" s="15" customFormat="1">
      <c r="B883" s="199"/>
      <c r="D883" s="184" t="s">
        <v>167</v>
      </c>
      <c r="E883" s="200" t="s">
        <v>1</v>
      </c>
      <c r="F883" s="201" t="s">
        <v>172</v>
      </c>
      <c r="H883" s="202">
        <v>37.4</v>
      </c>
      <c r="I883" s="203"/>
      <c r="L883" s="199"/>
      <c r="M883" s="204"/>
      <c r="N883" s="205"/>
      <c r="O883" s="205"/>
      <c r="P883" s="205"/>
      <c r="Q883" s="205"/>
      <c r="R883" s="205"/>
      <c r="S883" s="205"/>
      <c r="T883" s="206"/>
      <c r="AT883" s="200" t="s">
        <v>167</v>
      </c>
      <c r="AU883" s="200" t="s">
        <v>93</v>
      </c>
      <c r="AV883" s="15" t="s">
        <v>165</v>
      </c>
      <c r="AW883" s="15" t="s">
        <v>38</v>
      </c>
      <c r="AX883" s="15" t="s">
        <v>91</v>
      </c>
      <c r="AY883" s="200" t="s">
        <v>159</v>
      </c>
    </row>
    <row r="884" spans="1:65" s="2" customFormat="1" ht="19.8" customHeight="1">
      <c r="A884" s="34"/>
      <c r="B884" s="168"/>
      <c r="C884" s="169" t="s">
        <v>1463</v>
      </c>
      <c r="D884" s="169" t="s">
        <v>161</v>
      </c>
      <c r="E884" s="170" t="s">
        <v>1464</v>
      </c>
      <c r="F884" s="171" t="s">
        <v>1465</v>
      </c>
      <c r="G884" s="172" t="s">
        <v>295</v>
      </c>
      <c r="H884" s="173">
        <v>35</v>
      </c>
      <c r="I884" s="174"/>
      <c r="J884" s="175">
        <f>ROUND(I884*H884,2)</f>
        <v>0</v>
      </c>
      <c r="K884" s="176"/>
      <c r="L884" s="35"/>
      <c r="M884" s="177" t="s">
        <v>1</v>
      </c>
      <c r="N884" s="178" t="s">
        <v>48</v>
      </c>
      <c r="O884" s="60"/>
      <c r="P884" s="179">
        <f>O884*H884</f>
        <v>0</v>
      </c>
      <c r="Q884" s="179">
        <v>0</v>
      </c>
      <c r="R884" s="179">
        <f>Q884*H884</f>
        <v>0</v>
      </c>
      <c r="S884" s="179">
        <v>0</v>
      </c>
      <c r="T884" s="180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181" t="s">
        <v>247</v>
      </c>
      <c r="AT884" s="181" t="s">
        <v>161</v>
      </c>
      <c r="AU884" s="181" t="s">
        <v>93</v>
      </c>
      <c r="AY884" s="18" t="s">
        <v>159</v>
      </c>
      <c r="BE884" s="182">
        <f>IF(N884="základní",J884,0)</f>
        <v>0</v>
      </c>
      <c r="BF884" s="182">
        <f>IF(N884="snížená",J884,0)</f>
        <v>0</v>
      </c>
      <c r="BG884" s="182">
        <f>IF(N884="zákl. přenesená",J884,0)</f>
        <v>0</v>
      </c>
      <c r="BH884" s="182">
        <f>IF(N884="sníž. přenesená",J884,0)</f>
        <v>0</v>
      </c>
      <c r="BI884" s="182">
        <f>IF(N884="nulová",J884,0)</f>
        <v>0</v>
      </c>
      <c r="BJ884" s="18" t="s">
        <v>91</v>
      </c>
      <c r="BK884" s="182">
        <f>ROUND(I884*H884,2)</f>
        <v>0</v>
      </c>
      <c r="BL884" s="18" t="s">
        <v>247</v>
      </c>
      <c r="BM884" s="181" t="s">
        <v>1466</v>
      </c>
    </row>
    <row r="885" spans="1:65" s="14" customFormat="1">
      <c r="B885" s="191"/>
      <c r="D885" s="184" t="s">
        <v>167</v>
      </c>
      <c r="E885" s="192" t="s">
        <v>1</v>
      </c>
      <c r="F885" s="193" t="s">
        <v>468</v>
      </c>
      <c r="H885" s="194">
        <v>35</v>
      </c>
      <c r="I885" s="195"/>
      <c r="L885" s="191"/>
      <c r="M885" s="196"/>
      <c r="N885" s="197"/>
      <c r="O885" s="197"/>
      <c r="P885" s="197"/>
      <c r="Q885" s="197"/>
      <c r="R885" s="197"/>
      <c r="S885" s="197"/>
      <c r="T885" s="198"/>
      <c r="AT885" s="192" t="s">
        <v>167</v>
      </c>
      <c r="AU885" s="192" t="s">
        <v>93</v>
      </c>
      <c r="AV885" s="14" t="s">
        <v>93</v>
      </c>
      <c r="AW885" s="14" t="s">
        <v>38</v>
      </c>
      <c r="AX885" s="14" t="s">
        <v>83</v>
      </c>
      <c r="AY885" s="192" t="s">
        <v>159</v>
      </c>
    </row>
    <row r="886" spans="1:65" s="15" customFormat="1">
      <c r="B886" s="199"/>
      <c r="D886" s="184" t="s">
        <v>167</v>
      </c>
      <c r="E886" s="200" t="s">
        <v>1</v>
      </c>
      <c r="F886" s="201" t="s">
        <v>172</v>
      </c>
      <c r="H886" s="202">
        <v>35</v>
      </c>
      <c r="I886" s="203"/>
      <c r="L886" s="199"/>
      <c r="M886" s="204"/>
      <c r="N886" s="205"/>
      <c r="O886" s="205"/>
      <c r="P886" s="205"/>
      <c r="Q886" s="205"/>
      <c r="R886" s="205"/>
      <c r="S886" s="205"/>
      <c r="T886" s="206"/>
      <c r="AT886" s="200" t="s">
        <v>167</v>
      </c>
      <c r="AU886" s="200" t="s">
        <v>93</v>
      </c>
      <c r="AV886" s="15" t="s">
        <v>165</v>
      </c>
      <c r="AW886" s="15" t="s">
        <v>38</v>
      </c>
      <c r="AX886" s="15" t="s">
        <v>91</v>
      </c>
      <c r="AY886" s="200" t="s">
        <v>159</v>
      </c>
    </row>
    <row r="887" spans="1:65" s="2" customFormat="1" ht="19.8" customHeight="1">
      <c r="A887" s="34"/>
      <c r="B887" s="168"/>
      <c r="C887" s="207" t="s">
        <v>1467</v>
      </c>
      <c r="D887" s="207" t="s">
        <v>209</v>
      </c>
      <c r="E887" s="208" t="s">
        <v>1468</v>
      </c>
      <c r="F887" s="209" t="s">
        <v>1469</v>
      </c>
      <c r="G887" s="210" t="s">
        <v>164</v>
      </c>
      <c r="H887" s="211">
        <v>383.60199999999998</v>
      </c>
      <c r="I887" s="212"/>
      <c r="J887" s="213">
        <f>ROUND(I887*H887,2)</f>
        <v>0</v>
      </c>
      <c r="K887" s="214"/>
      <c r="L887" s="215"/>
      <c r="M887" s="216" t="s">
        <v>1</v>
      </c>
      <c r="N887" s="217" t="s">
        <v>48</v>
      </c>
      <c r="O887" s="60"/>
      <c r="P887" s="179">
        <f>O887*H887</f>
        <v>0</v>
      </c>
      <c r="Q887" s="179">
        <v>0.01</v>
      </c>
      <c r="R887" s="179">
        <f>Q887*H887</f>
        <v>3.83602</v>
      </c>
      <c r="S887" s="179">
        <v>0</v>
      </c>
      <c r="T887" s="180">
        <f>S887*H887</f>
        <v>0</v>
      </c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R887" s="181" t="s">
        <v>458</v>
      </c>
      <c r="AT887" s="181" t="s">
        <v>209</v>
      </c>
      <c r="AU887" s="181" t="s">
        <v>93</v>
      </c>
      <c r="AY887" s="18" t="s">
        <v>159</v>
      </c>
      <c r="BE887" s="182">
        <f>IF(N887="základní",J887,0)</f>
        <v>0</v>
      </c>
      <c r="BF887" s="182">
        <f>IF(N887="snížená",J887,0)</f>
        <v>0</v>
      </c>
      <c r="BG887" s="182">
        <f>IF(N887="zákl. přenesená",J887,0)</f>
        <v>0</v>
      </c>
      <c r="BH887" s="182">
        <f>IF(N887="sníž. přenesená",J887,0)</f>
        <v>0</v>
      </c>
      <c r="BI887" s="182">
        <f>IF(N887="nulová",J887,0)</f>
        <v>0</v>
      </c>
      <c r="BJ887" s="18" t="s">
        <v>91</v>
      </c>
      <c r="BK887" s="182">
        <f>ROUND(I887*H887,2)</f>
        <v>0</v>
      </c>
      <c r="BL887" s="18" t="s">
        <v>247</v>
      </c>
      <c r="BM887" s="181" t="s">
        <v>1470</v>
      </c>
    </row>
    <row r="888" spans="1:65" s="13" customFormat="1" ht="20.399999999999999">
      <c r="B888" s="183"/>
      <c r="D888" s="184" t="s">
        <v>167</v>
      </c>
      <c r="E888" s="185" t="s">
        <v>1</v>
      </c>
      <c r="F888" s="186" t="s">
        <v>1471</v>
      </c>
      <c r="H888" s="185" t="s">
        <v>1</v>
      </c>
      <c r="I888" s="187"/>
      <c r="L888" s="183"/>
      <c r="M888" s="188"/>
      <c r="N888" s="189"/>
      <c r="O888" s="189"/>
      <c r="P888" s="189"/>
      <c r="Q888" s="189"/>
      <c r="R888" s="189"/>
      <c r="S888" s="189"/>
      <c r="T888" s="190"/>
      <c r="AT888" s="185" t="s">
        <v>167</v>
      </c>
      <c r="AU888" s="185" t="s">
        <v>93</v>
      </c>
      <c r="AV888" s="13" t="s">
        <v>91</v>
      </c>
      <c r="AW888" s="13" t="s">
        <v>38</v>
      </c>
      <c r="AX888" s="13" t="s">
        <v>83</v>
      </c>
      <c r="AY888" s="185" t="s">
        <v>159</v>
      </c>
    </row>
    <row r="889" spans="1:65" s="13" customFormat="1">
      <c r="B889" s="183"/>
      <c r="D889" s="184" t="s">
        <v>167</v>
      </c>
      <c r="E889" s="185" t="s">
        <v>1</v>
      </c>
      <c r="F889" s="186" t="s">
        <v>692</v>
      </c>
      <c r="H889" s="185" t="s">
        <v>1</v>
      </c>
      <c r="I889" s="187"/>
      <c r="L889" s="183"/>
      <c r="M889" s="188"/>
      <c r="N889" s="189"/>
      <c r="O889" s="189"/>
      <c r="P889" s="189"/>
      <c r="Q889" s="189"/>
      <c r="R889" s="189"/>
      <c r="S889" s="189"/>
      <c r="T889" s="190"/>
      <c r="AT889" s="185" t="s">
        <v>167</v>
      </c>
      <c r="AU889" s="185" t="s">
        <v>93</v>
      </c>
      <c r="AV889" s="13" t="s">
        <v>91</v>
      </c>
      <c r="AW889" s="13" t="s">
        <v>38</v>
      </c>
      <c r="AX889" s="13" t="s">
        <v>83</v>
      </c>
      <c r="AY889" s="185" t="s">
        <v>159</v>
      </c>
    </row>
    <row r="890" spans="1:65" s="14" customFormat="1">
      <c r="B890" s="191"/>
      <c r="D890" s="184" t="s">
        <v>167</v>
      </c>
      <c r="E890" s="192" t="s">
        <v>1</v>
      </c>
      <c r="F890" s="193" t="s">
        <v>1472</v>
      </c>
      <c r="H890" s="194">
        <v>383.60199999999998</v>
      </c>
      <c r="I890" s="195"/>
      <c r="L890" s="191"/>
      <c r="M890" s="196"/>
      <c r="N890" s="197"/>
      <c r="O890" s="197"/>
      <c r="P890" s="197"/>
      <c r="Q890" s="197"/>
      <c r="R890" s="197"/>
      <c r="S890" s="197"/>
      <c r="T890" s="198"/>
      <c r="AT890" s="192" t="s">
        <v>167</v>
      </c>
      <c r="AU890" s="192" t="s">
        <v>93</v>
      </c>
      <c r="AV890" s="14" t="s">
        <v>93</v>
      </c>
      <c r="AW890" s="14" t="s">
        <v>38</v>
      </c>
      <c r="AX890" s="14" t="s">
        <v>83</v>
      </c>
      <c r="AY890" s="192" t="s">
        <v>159</v>
      </c>
    </row>
    <row r="891" spans="1:65" s="15" customFormat="1">
      <c r="B891" s="199"/>
      <c r="D891" s="184" t="s">
        <v>167</v>
      </c>
      <c r="E891" s="200" t="s">
        <v>1</v>
      </c>
      <c r="F891" s="201" t="s">
        <v>172</v>
      </c>
      <c r="H891" s="202">
        <v>383.60199999999998</v>
      </c>
      <c r="I891" s="203"/>
      <c r="L891" s="199"/>
      <c r="M891" s="204"/>
      <c r="N891" s="205"/>
      <c r="O891" s="205"/>
      <c r="P891" s="205"/>
      <c r="Q891" s="205"/>
      <c r="R891" s="205"/>
      <c r="S891" s="205"/>
      <c r="T891" s="206"/>
      <c r="AT891" s="200" t="s">
        <v>167</v>
      </c>
      <c r="AU891" s="200" t="s">
        <v>93</v>
      </c>
      <c r="AV891" s="15" t="s">
        <v>165</v>
      </c>
      <c r="AW891" s="15" t="s">
        <v>38</v>
      </c>
      <c r="AX891" s="15" t="s">
        <v>91</v>
      </c>
      <c r="AY891" s="200" t="s">
        <v>159</v>
      </c>
    </row>
    <row r="892" spans="1:65" s="2" customFormat="1" ht="14.4" customHeight="1">
      <c r="A892" s="34"/>
      <c r="B892" s="168"/>
      <c r="C892" s="169" t="s">
        <v>1473</v>
      </c>
      <c r="D892" s="169" t="s">
        <v>161</v>
      </c>
      <c r="E892" s="170" t="s">
        <v>1474</v>
      </c>
      <c r="F892" s="171" t="s">
        <v>1475</v>
      </c>
      <c r="G892" s="172" t="s">
        <v>212</v>
      </c>
      <c r="H892" s="173">
        <v>24.82</v>
      </c>
      <c r="I892" s="174"/>
      <c r="J892" s="175">
        <f>ROUND(I892*H892,2)</f>
        <v>0</v>
      </c>
      <c r="K892" s="176"/>
      <c r="L892" s="35"/>
      <c r="M892" s="177" t="s">
        <v>1</v>
      </c>
      <c r="N892" s="178" t="s">
        <v>48</v>
      </c>
      <c r="O892" s="60"/>
      <c r="P892" s="179">
        <f>O892*H892</f>
        <v>0</v>
      </c>
      <c r="Q892" s="179">
        <v>5.0000000000000002E-5</v>
      </c>
      <c r="R892" s="179">
        <f>Q892*H892</f>
        <v>1.2410000000000001E-3</v>
      </c>
      <c r="S892" s="179">
        <v>0</v>
      </c>
      <c r="T892" s="180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81" t="s">
        <v>247</v>
      </c>
      <c r="AT892" s="181" t="s">
        <v>161</v>
      </c>
      <c r="AU892" s="181" t="s">
        <v>93</v>
      </c>
      <c r="AY892" s="18" t="s">
        <v>159</v>
      </c>
      <c r="BE892" s="182">
        <f>IF(N892="základní",J892,0)</f>
        <v>0</v>
      </c>
      <c r="BF892" s="182">
        <f>IF(N892="snížená",J892,0)</f>
        <v>0</v>
      </c>
      <c r="BG892" s="182">
        <f>IF(N892="zákl. přenesená",J892,0)</f>
        <v>0</v>
      </c>
      <c r="BH892" s="182">
        <f>IF(N892="sníž. přenesená",J892,0)</f>
        <v>0</v>
      </c>
      <c r="BI892" s="182">
        <f>IF(N892="nulová",J892,0)</f>
        <v>0</v>
      </c>
      <c r="BJ892" s="18" t="s">
        <v>91</v>
      </c>
      <c r="BK892" s="182">
        <f>ROUND(I892*H892,2)</f>
        <v>0</v>
      </c>
      <c r="BL892" s="18" t="s">
        <v>247</v>
      </c>
      <c r="BM892" s="181" t="s">
        <v>1476</v>
      </c>
    </row>
    <row r="893" spans="1:65" s="13" customFormat="1">
      <c r="B893" s="183"/>
      <c r="D893" s="184" t="s">
        <v>167</v>
      </c>
      <c r="E893" s="185" t="s">
        <v>1</v>
      </c>
      <c r="F893" s="186" t="s">
        <v>895</v>
      </c>
      <c r="H893" s="185" t="s">
        <v>1</v>
      </c>
      <c r="I893" s="187"/>
      <c r="L893" s="183"/>
      <c r="M893" s="188"/>
      <c r="N893" s="189"/>
      <c r="O893" s="189"/>
      <c r="P893" s="189"/>
      <c r="Q893" s="189"/>
      <c r="R893" s="189"/>
      <c r="S893" s="189"/>
      <c r="T893" s="190"/>
      <c r="AT893" s="185" t="s">
        <v>167</v>
      </c>
      <c r="AU893" s="185" t="s">
        <v>93</v>
      </c>
      <c r="AV893" s="13" t="s">
        <v>91</v>
      </c>
      <c r="AW893" s="13" t="s">
        <v>38</v>
      </c>
      <c r="AX893" s="13" t="s">
        <v>83</v>
      </c>
      <c r="AY893" s="185" t="s">
        <v>159</v>
      </c>
    </row>
    <row r="894" spans="1:65" s="14" customFormat="1">
      <c r="B894" s="191"/>
      <c r="D894" s="184" t="s">
        <v>167</v>
      </c>
      <c r="E894" s="192" t="s">
        <v>1</v>
      </c>
      <c r="F894" s="193" t="s">
        <v>1477</v>
      </c>
      <c r="H894" s="194">
        <v>24.82</v>
      </c>
      <c r="I894" s="195"/>
      <c r="L894" s="191"/>
      <c r="M894" s="196"/>
      <c r="N894" s="197"/>
      <c r="O894" s="197"/>
      <c r="P894" s="197"/>
      <c r="Q894" s="197"/>
      <c r="R894" s="197"/>
      <c r="S894" s="197"/>
      <c r="T894" s="198"/>
      <c r="AT894" s="192" t="s">
        <v>167</v>
      </c>
      <c r="AU894" s="192" t="s">
        <v>93</v>
      </c>
      <c r="AV894" s="14" t="s">
        <v>93</v>
      </c>
      <c r="AW894" s="14" t="s">
        <v>38</v>
      </c>
      <c r="AX894" s="14" t="s">
        <v>83</v>
      </c>
      <c r="AY894" s="192" t="s">
        <v>159</v>
      </c>
    </row>
    <row r="895" spans="1:65" s="15" customFormat="1">
      <c r="B895" s="199"/>
      <c r="D895" s="184" t="s">
        <v>167</v>
      </c>
      <c r="E895" s="200" t="s">
        <v>1</v>
      </c>
      <c r="F895" s="201" t="s">
        <v>172</v>
      </c>
      <c r="H895" s="202">
        <v>24.82</v>
      </c>
      <c r="I895" s="203"/>
      <c r="L895" s="199"/>
      <c r="M895" s="204"/>
      <c r="N895" s="205"/>
      <c r="O895" s="205"/>
      <c r="P895" s="205"/>
      <c r="Q895" s="205"/>
      <c r="R895" s="205"/>
      <c r="S895" s="205"/>
      <c r="T895" s="206"/>
      <c r="AT895" s="200" t="s">
        <v>167</v>
      </c>
      <c r="AU895" s="200" t="s">
        <v>93</v>
      </c>
      <c r="AV895" s="15" t="s">
        <v>165</v>
      </c>
      <c r="AW895" s="15" t="s">
        <v>38</v>
      </c>
      <c r="AX895" s="15" t="s">
        <v>91</v>
      </c>
      <c r="AY895" s="200" t="s">
        <v>159</v>
      </c>
    </row>
    <row r="896" spans="1:65" s="2" customFormat="1" ht="19.8" customHeight="1">
      <c r="A896" s="34"/>
      <c r="B896" s="168"/>
      <c r="C896" s="207" t="s">
        <v>1478</v>
      </c>
      <c r="D896" s="207" t="s">
        <v>209</v>
      </c>
      <c r="E896" s="208" t="s">
        <v>1479</v>
      </c>
      <c r="F896" s="209" t="s">
        <v>1480</v>
      </c>
      <c r="G896" s="210" t="s">
        <v>164</v>
      </c>
      <c r="H896" s="211">
        <v>1.7</v>
      </c>
      <c r="I896" s="212"/>
      <c r="J896" s="213">
        <f>ROUND(I896*H896,2)</f>
        <v>0</v>
      </c>
      <c r="K896" s="214"/>
      <c r="L896" s="215"/>
      <c r="M896" s="216" t="s">
        <v>1</v>
      </c>
      <c r="N896" s="217" t="s">
        <v>48</v>
      </c>
      <c r="O896" s="60"/>
      <c r="P896" s="179">
        <f>O896*H896</f>
        <v>0</v>
      </c>
      <c r="Q896" s="179">
        <v>3.2000000000000001E-2</v>
      </c>
      <c r="R896" s="179">
        <f>Q896*H896</f>
        <v>5.4399999999999997E-2</v>
      </c>
      <c r="S896" s="179">
        <v>0</v>
      </c>
      <c r="T896" s="180">
        <f>S896*H896</f>
        <v>0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181" t="s">
        <v>458</v>
      </c>
      <c r="AT896" s="181" t="s">
        <v>209</v>
      </c>
      <c r="AU896" s="181" t="s">
        <v>93</v>
      </c>
      <c r="AY896" s="18" t="s">
        <v>159</v>
      </c>
      <c r="BE896" s="182">
        <f>IF(N896="základní",J896,0)</f>
        <v>0</v>
      </c>
      <c r="BF896" s="182">
        <f>IF(N896="snížená",J896,0)</f>
        <v>0</v>
      </c>
      <c r="BG896" s="182">
        <f>IF(N896="zákl. přenesená",J896,0)</f>
        <v>0</v>
      </c>
      <c r="BH896" s="182">
        <f>IF(N896="sníž. přenesená",J896,0)</f>
        <v>0</v>
      </c>
      <c r="BI896" s="182">
        <f>IF(N896="nulová",J896,0)</f>
        <v>0</v>
      </c>
      <c r="BJ896" s="18" t="s">
        <v>91</v>
      </c>
      <c r="BK896" s="182">
        <f>ROUND(I896*H896,2)</f>
        <v>0</v>
      </c>
      <c r="BL896" s="18" t="s">
        <v>247</v>
      </c>
      <c r="BM896" s="181" t="s">
        <v>1481</v>
      </c>
    </row>
    <row r="897" spans="1:65" s="13" customFormat="1">
      <c r="B897" s="183"/>
      <c r="D897" s="184" t="s">
        <v>167</v>
      </c>
      <c r="E897" s="185" t="s">
        <v>1</v>
      </c>
      <c r="F897" s="186" t="s">
        <v>895</v>
      </c>
      <c r="H897" s="185" t="s">
        <v>1</v>
      </c>
      <c r="I897" s="187"/>
      <c r="L897" s="183"/>
      <c r="M897" s="188"/>
      <c r="N897" s="189"/>
      <c r="O897" s="189"/>
      <c r="P897" s="189"/>
      <c r="Q897" s="189"/>
      <c r="R897" s="189"/>
      <c r="S897" s="189"/>
      <c r="T897" s="190"/>
      <c r="AT897" s="185" t="s">
        <v>167</v>
      </c>
      <c r="AU897" s="185" t="s">
        <v>93</v>
      </c>
      <c r="AV897" s="13" t="s">
        <v>91</v>
      </c>
      <c r="AW897" s="13" t="s">
        <v>38</v>
      </c>
      <c r="AX897" s="13" t="s">
        <v>83</v>
      </c>
      <c r="AY897" s="185" t="s">
        <v>159</v>
      </c>
    </row>
    <row r="898" spans="1:65" s="14" customFormat="1">
      <c r="B898" s="191"/>
      <c r="D898" s="184" t="s">
        <v>167</v>
      </c>
      <c r="E898" s="192" t="s">
        <v>1</v>
      </c>
      <c r="F898" s="193" t="s">
        <v>1482</v>
      </c>
      <c r="H898" s="194">
        <v>1.7</v>
      </c>
      <c r="I898" s="195"/>
      <c r="L898" s="191"/>
      <c r="M898" s="196"/>
      <c r="N898" s="197"/>
      <c r="O898" s="197"/>
      <c r="P898" s="197"/>
      <c r="Q898" s="197"/>
      <c r="R898" s="197"/>
      <c r="S898" s="197"/>
      <c r="T898" s="198"/>
      <c r="AT898" s="192" t="s">
        <v>167</v>
      </c>
      <c r="AU898" s="192" t="s">
        <v>93</v>
      </c>
      <c r="AV898" s="14" t="s">
        <v>93</v>
      </c>
      <c r="AW898" s="14" t="s">
        <v>38</v>
      </c>
      <c r="AX898" s="14" t="s">
        <v>83</v>
      </c>
      <c r="AY898" s="192" t="s">
        <v>159</v>
      </c>
    </row>
    <row r="899" spans="1:65" s="15" customFormat="1">
      <c r="B899" s="199"/>
      <c r="D899" s="184" t="s">
        <v>167</v>
      </c>
      <c r="E899" s="200" t="s">
        <v>1</v>
      </c>
      <c r="F899" s="201" t="s">
        <v>172</v>
      </c>
      <c r="H899" s="202">
        <v>1.7</v>
      </c>
      <c r="I899" s="203"/>
      <c r="L899" s="199"/>
      <c r="M899" s="204"/>
      <c r="N899" s="205"/>
      <c r="O899" s="205"/>
      <c r="P899" s="205"/>
      <c r="Q899" s="205"/>
      <c r="R899" s="205"/>
      <c r="S899" s="205"/>
      <c r="T899" s="206"/>
      <c r="AT899" s="200" t="s">
        <v>167</v>
      </c>
      <c r="AU899" s="200" t="s">
        <v>93</v>
      </c>
      <c r="AV899" s="15" t="s">
        <v>165</v>
      </c>
      <c r="AW899" s="15" t="s">
        <v>38</v>
      </c>
      <c r="AX899" s="15" t="s">
        <v>91</v>
      </c>
      <c r="AY899" s="200" t="s">
        <v>159</v>
      </c>
    </row>
    <row r="900" spans="1:65" s="2" customFormat="1" ht="19.8" customHeight="1">
      <c r="A900" s="34"/>
      <c r="B900" s="168"/>
      <c r="C900" s="169" t="s">
        <v>1483</v>
      </c>
      <c r="D900" s="169" t="s">
        <v>161</v>
      </c>
      <c r="E900" s="170" t="s">
        <v>1484</v>
      </c>
      <c r="F900" s="171" t="s">
        <v>1485</v>
      </c>
      <c r="G900" s="172" t="s">
        <v>164</v>
      </c>
      <c r="H900" s="173">
        <v>173.01599999999999</v>
      </c>
      <c r="I900" s="174"/>
      <c r="J900" s="175">
        <f>ROUND(I900*H900,2)</f>
        <v>0</v>
      </c>
      <c r="K900" s="176"/>
      <c r="L900" s="35"/>
      <c r="M900" s="177" t="s">
        <v>1</v>
      </c>
      <c r="N900" s="178" t="s">
        <v>48</v>
      </c>
      <c r="O900" s="60"/>
      <c r="P900" s="179">
        <f>O900*H900</f>
        <v>0</v>
      </c>
      <c r="Q900" s="179">
        <v>2.7E-4</v>
      </c>
      <c r="R900" s="179">
        <f>Q900*H900</f>
        <v>4.6714319999999997E-2</v>
      </c>
      <c r="S900" s="179">
        <v>0</v>
      </c>
      <c r="T900" s="180">
        <f>S900*H900</f>
        <v>0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81" t="s">
        <v>247</v>
      </c>
      <c r="AT900" s="181" t="s">
        <v>161</v>
      </c>
      <c r="AU900" s="181" t="s">
        <v>93</v>
      </c>
      <c r="AY900" s="18" t="s">
        <v>159</v>
      </c>
      <c r="BE900" s="182">
        <f>IF(N900="základní",J900,0)</f>
        <v>0</v>
      </c>
      <c r="BF900" s="182">
        <f>IF(N900="snížená",J900,0)</f>
        <v>0</v>
      </c>
      <c r="BG900" s="182">
        <f>IF(N900="zákl. přenesená",J900,0)</f>
        <v>0</v>
      </c>
      <c r="BH900" s="182">
        <f>IF(N900="sníž. přenesená",J900,0)</f>
        <v>0</v>
      </c>
      <c r="BI900" s="182">
        <f>IF(N900="nulová",J900,0)</f>
        <v>0</v>
      </c>
      <c r="BJ900" s="18" t="s">
        <v>91</v>
      </c>
      <c r="BK900" s="182">
        <f>ROUND(I900*H900,2)</f>
        <v>0</v>
      </c>
      <c r="BL900" s="18" t="s">
        <v>247</v>
      </c>
      <c r="BM900" s="181" t="s">
        <v>1486</v>
      </c>
    </row>
    <row r="901" spans="1:65" s="13" customFormat="1">
      <c r="B901" s="183"/>
      <c r="D901" s="184" t="s">
        <v>167</v>
      </c>
      <c r="E901" s="185" t="s">
        <v>1</v>
      </c>
      <c r="F901" s="186" t="s">
        <v>823</v>
      </c>
      <c r="H901" s="185" t="s">
        <v>1</v>
      </c>
      <c r="I901" s="187"/>
      <c r="L901" s="183"/>
      <c r="M901" s="188"/>
      <c r="N901" s="189"/>
      <c r="O901" s="189"/>
      <c r="P901" s="189"/>
      <c r="Q901" s="189"/>
      <c r="R901" s="189"/>
      <c r="S901" s="189"/>
      <c r="T901" s="190"/>
      <c r="AT901" s="185" t="s">
        <v>167</v>
      </c>
      <c r="AU901" s="185" t="s">
        <v>93</v>
      </c>
      <c r="AV901" s="13" t="s">
        <v>91</v>
      </c>
      <c r="AW901" s="13" t="s">
        <v>38</v>
      </c>
      <c r="AX901" s="13" t="s">
        <v>83</v>
      </c>
      <c r="AY901" s="185" t="s">
        <v>159</v>
      </c>
    </row>
    <row r="902" spans="1:65" s="13" customFormat="1">
      <c r="B902" s="183"/>
      <c r="D902" s="184" t="s">
        <v>167</v>
      </c>
      <c r="E902" s="185" t="s">
        <v>1</v>
      </c>
      <c r="F902" s="186" t="s">
        <v>1487</v>
      </c>
      <c r="H902" s="185" t="s">
        <v>1</v>
      </c>
      <c r="I902" s="187"/>
      <c r="L902" s="183"/>
      <c r="M902" s="188"/>
      <c r="N902" s="189"/>
      <c r="O902" s="189"/>
      <c r="P902" s="189"/>
      <c r="Q902" s="189"/>
      <c r="R902" s="189"/>
      <c r="S902" s="189"/>
      <c r="T902" s="190"/>
      <c r="AT902" s="185" t="s">
        <v>167</v>
      </c>
      <c r="AU902" s="185" t="s">
        <v>93</v>
      </c>
      <c r="AV902" s="13" t="s">
        <v>91</v>
      </c>
      <c r="AW902" s="13" t="s">
        <v>38</v>
      </c>
      <c r="AX902" s="13" t="s">
        <v>83</v>
      </c>
      <c r="AY902" s="185" t="s">
        <v>159</v>
      </c>
    </row>
    <row r="903" spans="1:65" s="14" customFormat="1">
      <c r="B903" s="191"/>
      <c r="D903" s="184" t="s">
        <v>167</v>
      </c>
      <c r="E903" s="192" t="s">
        <v>1</v>
      </c>
      <c r="F903" s="193" t="s">
        <v>1488</v>
      </c>
      <c r="H903" s="194">
        <v>173.01599999999999</v>
      </c>
      <c r="I903" s="195"/>
      <c r="L903" s="191"/>
      <c r="M903" s="196"/>
      <c r="N903" s="197"/>
      <c r="O903" s="197"/>
      <c r="P903" s="197"/>
      <c r="Q903" s="197"/>
      <c r="R903" s="197"/>
      <c r="S903" s="197"/>
      <c r="T903" s="198"/>
      <c r="AT903" s="192" t="s">
        <v>167</v>
      </c>
      <c r="AU903" s="192" t="s">
        <v>93</v>
      </c>
      <c r="AV903" s="14" t="s">
        <v>93</v>
      </c>
      <c r="AW903" s="14" t="s">
        <v>38</v>
      </c>
      <c r="AX903" s="14" t="s">
        <v>83</v>
      </c>
      <c r="AY903" s="192" t="s">
        <v>159</v>
      </c>
    </row>
    <row r="904" spans="1:65" s="15" customFormat="1">
      <c r="B904" s="199"/>
      <c r="D904" s="184" t="s">
        <v>167</v>
      </c>
      <c r="E904" s="200" t="s">
        <v>1</v>
      </c>
      <c r="F904" s="201" t="s">
        <v>172</v>
      </c>
      <c r="H904" s="202">
        <v>173.01599999999999</v>
      </c>
      <c r="I904" s="203"/>
      <c r="L904" s="199"/>
      <c r="M904" s="204"/>
      <c r="N904" s="205"/>
      <c r="O904" s="205"/>
      <c r="P904" s="205"/>
      <c r="Q904" s="205"/>
      <c r="R904" s="205"/>
      <c r="S904" s="205"/>
      <c r="T904" s="206"/>
      <c r="AT904" s="200" t="s">
        <v>167</v>
      </c>
      <c r="AU904" s="200" t="s">
        <v>93</v>
      </c>
      <c r="AV904" s="15" t="s">
        <v>165</v>
      </c>
      <c r="AW904" s="15" t="s">
        <v>38</v>
      </c>
      <c r="AX904" s="15" t="s">
        <v>91</v>
      </c>
      <c r="AY904" s="200" t="s">
        <v>159</v>
      </c>
    </row>
    <row r="905" spans="1:65" s="2" customFormat="1" ht="19.8" customHeight="1">
      <c r="A905" s="34"/>
      <c r="B905" s="168"/>
      <c r="C905" s="207" t="s">
        <v>1489</v>
      </c>
      <c r="D905" s="207" t="s">
        <v>209</v>
      </c>
      <c r="E905" s="208" t="s">
        <v>1490</v>
      </c>
      <c r="F905" s="209" t="s">
        <v>1491</v>
      </c>
      <c r="G905" s="210" t="s">
        <v>295</v>
      </c>
      <c r="H905" s="211">
        <v>40</v>
      </c>
      <c r="I905" s="212"/>
      <c r="J905" s="213">
        <f>ROUND(I905*H905,2)</f>
        <v>0</v>
      </c>
      <c r="K905" s="214"/>
      <c r="L905" s="215"/>
      <c r="M905" s="216" t="s">
        <v>1</v>
      </c>
      <c r="N905" s="217" t="s">
        <v>48</v>
      </c>
      <c r="O905" s="60"/>
      <c r="P905" s="179">
        <f>O905*H905</f>
        <v>0</v>
      </c>
      <c r="Q905" s="179">
        <v>0.15</v>
      </c>
      <c r="R905" s="179">
        <f>Q905*H905</f>
        <v>6</v>
      </c>
      <c r="S905" s="179">
        <v>0</v>
      </c>
      <c r="T905" s="180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81" t="s">
        <v>458</v>
      </c>
      <c r="AT905" s="181" t="s">
        <v>209</v>
      </c>
      <c r="AU905" s="181" t="s">
        <v>93</v>
      </c>
      <c r="AY905" s="18" t="s">
        <v>159</v>
      </c>
      <c r="BE905" s="182">
        <f>IF(N905="základní",J905,0)</f>
        <v>0</v>
      </c>
      <c r="BF905" s="182">
        <f>IF(N905="snížená",J905,0)</f>
        <v>0</v>
      </c>
      <c r="BG905" s="182">
        <f>IF(N905="zákl. přenesená",J905,0)</f>
        <v>0</v>
      </c>
      <c r="BH905" s="182">
        <f>IF(N905="sníž. přenesená",J905,0)</f>
        <v>0</v>
      </c>
      <c r="BI905" s="182">
        <f>IF(N905="nulová",J905,0)</f>
        <v>0</v>
      </c>
      <c r="BJ905" s="18" t="s">
        <v>91</v>
      </c>
      <c r="BK905" s="182">
        <f>ROUND(I905*H905,2)</f>
        <v>0</v>
      </c>
      <c r="BL905" s="18" t="s">
        <v>247</v>
      </c>
      <c r="BM905" s="181" t="s">
        <v>1492</v>
      </c>
    </row>
    <row r="906" spans="1:65" s="13" customFormat="1">
      <c r="B906" s="183"/>
      <c r="D906" s="184" t="s">
        <v>167</v>
      </c>
      <c r="E906" s="185" t="s">
        <v>1</v>
      </c>
      <c r="F906" s="186" t="s">
        <v>823</v>
      </c>
      <c r="H906" s="185" t="s">
        <v>1</v>
      </c>
      <c r="I906" s="187"/>
      <c r="L906" s="183"/>
      <c r="M906" s="188"/>
      <c r="N906" s="189"/>
      <c r="O906" s="189"/>
      <c r="P906" s="189"/>
      <c r="Q906" s="189"/>
      <c r="R906" s="189"/>
      <c r="S906" s="189"/>
      <c r="T906" s="190"/>
      <c r="AT906" s="185" t="s">
        <v>167</v>
      </c>
      <c r="AU906" s="185" t="s">
        <v>93</v>
      </c>
      <c r="AV906" s="13" t="s">
        <v>91</v>
      </c>
      <c r="AW906" s="13" t="s">
        <v>38</v>
      </c>
      <c r="AX906" s="13" t="s">
        <v>83</v>
      </c>
      <c r="AY906" s="185" t="s">
        <v>159</v>
      </c>
    </row>
    <row r="907" spans="1:65" s="13" customFormat="1" ht="20.399999999999999">
      <c r="B907" s="183"/>
      <c r="D907" s="184" t="s">
        <v>167</v>
      </c>
      <c r="E907" s="185" t="s">
        <v>1</v>
      </c>
      <c r="F907" s="186" t="s">
        <v>1493</v>
      </c>
      <c r="H907" s="185" t="s">
        <v>1</v>
      </c>
      <c r="I907" s="187"/>
      <c r="L907" s="183"/>
      <c r="M907" s="188"/>
      <c r="N907" s="189"/>
      <c r="O907" s="189"/>
      <c r="P907" s="189"/>
      <c r="Q907" s="189"/>
      <c r="R907" s="189"/>
      <c r="S907" s="189"/>
      <c r="T907" s="190"/>
      <c r="AT907" s="185" t="s">
        <v>167</v>
      </c>
      <c r="AU907" s="185" t="s">
        <v>93</v>
      </c>
      <c r="AV907" s="13" t="s">
        <v>91</v>
      </c>
      <c r="AW907" s="13" t="s">
        <v>38</v>
      </c>
      <c r="AX907" s="13" t="s">
        <v>83</v>
      </c>
      <c r="AY907" s="185" t="s">
        <v>159</v>
      </c>
    </row>
    <row r="908" spans="1:65" s="14" customFormat="1">
      <c r="B908" s="191"/>
      <c r="D908" s="184" t="s">
        <v>167</v>
      </c>
      <c r="E908" s="192" t="s">
        <v>1</v>
      </c>
      <c r="F908" s="193" t="s">
        <v>1494</v>
      </c>
      <c r="H908" s="194">
        <v>40</v>
      </c>
      <c r="I908" s="195"/>
      <c r="L908" s="191"/>
      <c r="M908" s="196"/>
      <c r="N908" s="197"/>
      <c r="O908" s="197"/>
      <c r="P908" s="197"/>
      <c r="Q908" s="197"/>
      <c r="R908" s="197"/>
      <c r="S908" s="197"/>
      <c r="T908" s="198"/>
      <c r="AT908" s="192" t="s">
        <v>167</v>
      </c>
      <c r="AU908" s="192" t="s">
        <v>93</v>
      </c>
      <c r="AV908" s="14" t="s">
        <v>93</v>
      </c>
      <c r="AW908" s="14" t="s">
        <v>38</v>
      </c>
      <c r="AX908" s="14" t="s">
        <v>83</v>
      </c>
      <c r="AY908" s="192" t="s">
        <v>159</v>
      </c>
    </row>
    <row r="909" spans="1:65" s="15" customFormat="1">
      <c r="B909" s="199"/>
      <c r="D909" s="184" t="s">
        <v>167</v>
      </c>
      <c r="E909" s="200" t="s">
        <v>1</v>
      </c>
      <c r="F909" s="201" t="s">
        <v>172</v>
      </c>
      <c r="H909" s="202">
        <v>40</v>
      </c>
      <c r="I909" s="203"/>
      <c r="L909" s="199"/>
      <c r="M909" s="204"/>
      <c r="N909" s="205"/>
      <c r="O909" s="205"/>
      <c r="P909" s="205"/>
      <c r="Q909" s="205"/>
      <c r="R909" s="205"/>
      <c r="S909" s="205"/>
      <c r="T909" s="206"/>
      <c r="AT909" s="200" t="s">
        <v>167</v>
      </c>
      <c r="AU909" s="200" t="s">
        <v>93</v>
      </c>
      <c r="AV909" s="15" t="s">
        <v>165</v>
      </c>
      <c r="AW909" s="15" t="s">
        <v>38</v>
      </c>
      <c r="AX909" s="15" t="s">
        <v>91</v>
      </c>
      <c r="AY909" s="200" t="s">
        <v>159</v>
      </c>
    </row>
    <row r="910" spans="1:65" s="2" customFormat="1" ht="19.8" customHeight="1">
      <c r="A910" s="34"/>
      <c r="B910" s="168"/>
      <c r="C910" s="169" t="s">
        <v>1495</v>
      </c>
      <c r="D910" s="169" t="s">
        <v>161</v>
      </c>
      <c r="E910" s="170" t="s">
        <v>1496</v>
      </c>
      <c r="F910" s="171" t="s">
        <v>1497</v>
      </c>
      <c r="G910" s="172" t="s">
        <v>295</v>
      </c>
      <c r="H910" s="173">
        <v>2</v>
      </c>
      <c r="I910" s="174"/>
      <c r="J910" s="175">
        <f>ROUND(I910*H910,2)</f>
        <v>0</v>
      </c>
      <c r="K910" s="176"/>
      <c r="L910" s="35"/>
      <c r="M910" s="177" t="s">
        <v>1</v>
      </c>
      <c r="N910" s="178" t="s">
        <v>48</v>
      </c>
      <c r="O910" s="60"/>
      <c r="P910" s="179">
        <f>O910*H910</f>
        <v>0</v>
      </c>
      <c r="Q910" s="179">
        <v>3.3E-4</v>
      </c>
      <c r="R910" s="179">
        <f>Q910*H910</f>
        <v>6.6E-4</v>
      </c>
      <c r="S910" s="179">
        <v>0</v>
      </c>
      <c r="T910" s="180">
        <f>S910*H910</f>
        <v>0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181" t="s">
        <v>247</v>
      </c>
      <c r="AT910" s="181" t="s">
        <v>161</v>
      </c>
      <c r="AU910" s="181" t="s">
        <v>93</v>
      </c>
      <c r="AY910" s="18" t="s">
        <v>159</v>
      </c>
      <c r="BE910" s="182">
        <f>IF(N910="základní",J910,0)</f>
        <v>0</v>
      </c>
      <c r="BF910" s="182">
        <f>IF(N910="snížená",J910,0)</f>
        <v>0</v>
      </c>
      <c r="BG910" s="182">
        <f>IF(N910="zákl. přenesená",J910,0)</f>
        <v>0</v>
      </c>
      <c r="BH910" s="182">
        <f>IF(N910="sníž. přenesená",J910,0)</f>
        <v>0</v>
      </c>
      <c r="BI910" s="182">
        <f>IF(N910="nulová",J910,0)</f>
        <v>0</v>
      </c>
      <c r="BJ910" s="18" t="s">
        <v>91</v>
      </c>
      <c r="BK910" s="182">
        <f>ROUND(I910*H910,2)</f>
        <v>0</v>
      </c>
      <c r="BL910" s="18" t="s">
        <v>247</v>
      </c>
      <c r="BM910" s="181" t="s">
        <v>1498</v>
      </c>
    </row>
    <row r="911" spans="1:65" s="13" customFormat="1">
      <c r="B911" s="183"/>
      <c r="D911" s="184" t="s">
        <v>167</v>
      </c>
      <c r="E911" s="185" t="s">
        <v>1</v>
      </c>
      <c r="F911" s="186" t="s">
        <v>823</v>
      </c>
      <c r="H911" s="185" t="s">
        <v>1</v>
      </c>
      <c r="I911" s="187"/>
      <c r="L911" s="183"/>
      <c r="M911" s="188"/>
      <c r="N911" s="189"/>
      <c r="O911" s="189"/>
      <c r="P911" s="189"/>
      <c r="Q911" s="189"/>
      <c r="R911" s="189"/>
      <c r="S911" s="189"/>
      <c r="T911" s="190"/>
      <c r="AT911" s="185" t="s">
        <v>167</v>
      </c>
      <c r="AU911" s="185" t="s">
        <v>93</v>
      </c>
      <c r="AV911" s="13" t="s">
        <v>91</v>
      </c>
      <c r="AW911" s="13" t="s">
        <v>38</v>
      </c>
      <c r="AX911" s="13" t="s">
        <v>83</v>
      </c>
      <c r="AY911" s="185" t="s">
        <v>159</v>
      </c>
    </row>
    <row r="912" spans="1:65" s="14" customFormat="1">
      <c r="B912" s="191"/>
      <c r="D912" s="184" t="s">
        <v>167</v>
      </c>
      <c r="E912" s="192" t="s">
        <v>1</v>
      </c>
      <c r="F912" s="193" t="s">
        <v>824</v>
      </c>
      <c r="H912" s="194">
        <v>1</v>
      </c>
      <c r="I912" s="195"/>
      <c r="L912" s="191"/>
      <c r="M912" s="196"/>
      <c r="N912" s="197"/>
      <c r="O912" s="197"/>
      <c r="P912" s="197"/>
      <c r="Q912" s="197"/>
      <c r="R912" s="197"/>
      <c r="S912" s="197"/>
      <c r="T912" s="198"/>
      <c r="AT912" s="192" t="s">
        <v>167</v>
      </c>
      <c r="AU912" s="192" t="s">
        <v>93</v>
      </c>
      <c r="AV912" s="14" t="s">
        <v>93</v>
      </c>
      <c r="AW912" s="14" t="s">
        <v>38</v>
      </c>
      <c r="AX912" s="14" t="s">
        <v>83</v>
      </c>
      <c r="AY912" s="192" t="s">
        <v>159</v>
      </c>
    </row>
    <row r="913" spans="1:65" s="14" customFormat="1">
      <c r="B913" s="191"/>
      <c r="D913" s="184" t="s">
        <v>167</v>
      </c>
      <c r="E913" s="192" t="s">
        <v>1</v>
      </c>
      <c r="F913" s="193" t="s">
        <v>825</v>
      </c>
      <c r="H913" s="194">
        <v>1</v>
      </c>
      <c r="I913" s="195"/>
      <c r="L913" s="191"/>
      <c r="M913" s="196"/>
      <c r="N913" s="197"/>
      <c r="O913" s="197"/>
      <c r="P913" s="197"/>
      <c r="Q913" s="197"/>
      <c r="R913" s="197"/>
      <c r="S913" s="197"/>
      <c r="T913" s="198"/>
      <c r="AT913" s="192" t="s">
        <v>167</v>
      </c>
      <c r="AU913" s="192" t="s">
        <v>93</v>
      </c>
      <c r="AV913" s="14" t="s">
        <v>93</v>
      </c>
      <c r="AW913" s="14" t="s">
        <v>38</v>
      </c>
      <c r="AX913" s="14" t="s">
        <v>83</v>
      </c>
      <c r="AY913" s="192" t="s">
        <v>159</v>
      </c>
    </row>
    <row r="914" spans="1:65" s="15" customFormat="1">
      <c r="B914" s="199"/>
      <c r="D914" s="184" t="s">
        <v>167</v>
      </c>
      <c r="E914" s="200" t="s">
        <v>1</v>
      </c>
      <c r="F914" s="201" t="s">
        <v>172</v>
      </c>
      <c r="H914" s="202">
        <v>2</v>
      </c>
      <c r="I914" s="203"/>
      <c r="L914" s="199"/>
      <c r="M914" s="204"/>
      <c r="N914" s="205"/>
      <c r="O914" s="205"/>
      <c r="P914" s="205"/>
      <c r="Q914" s="205"/>
      <c r="R914" s="205"/>
      <c r="S914" s="205"/>
      <c r="T914" s="206"/>
      <c r="AT914" s="200" t="s">
        <v>167</v>
      </c>
      <c r="AU914" s="200" t="s">
        <v>93</v>
      </c>
      <c r="AV914" s="15" t="s">
        <v>165</v>
      </c>
      <c r="AW914" s="15" t="s">
        <v>38</v>
      </c>
      <c r="AX914" s="15" t="s">
        <v>91</v>
      </c>
      <c r="AY914" s="200" t="s">
        <v>159</v>
      </c>
    </row>
    <row r="915" spans="1:65" s="2" customFormat="1" ht="14.4" customHeight="1">
      <c r="A915" s="34"/>
      <c r="B915" s="168"/>
      <c r="C915" s="169" t="s">
        <v>1499</v>
      </c>
      <c r="D915" s="169" t="s">
        <v>161</v>
      </c>
      <c r="E915" s="170" t="s">
        <v>1500</v>
      </c>
      <c r="F915" s="171" t="s">
        <v>1501</v>
      </c>
      <c r="G915" s="172" t="s">
        <v>295</v>
      </c>
      <c r="H915" s="173">
        <v>2</v>
      </c>
      <c r="I915" s="174"/>
      <c r="J915" s="175">
        <f>ROUND(I915*H915,2)</f>
        <v>0</v>
      </c>
      <c r="K915" s="176"/>
      <c r="L915" s="35"/>
      <c r="M915" s="177" t="s">
        <v>1</v>
      </c>
      <c r="N915" s="178" t="s">
        <v>48</v>
      </c>
      <c r="O915" s="60"/>
      <c r="P915" s="179">
        <f>O915*H915</f>
        <v>0</v>
      </c>
      <c r="Q915" s="179">
        <v>0</v>
      </c>
      <c r="R915" s="179">
        <f>Q915*H915</f>
        <v>0</v>
      </c>
      <c r="S915" s="179">
        <v>0</v>
      </c>
      <c r="T915" s="180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81" t="s">
        <v>247</v>
      </c>
      <c r="AT915" s="181" t="s">
        <v>161</v>
      </c>
      <c r="AU915" s="181" t="s">
        <v>93</v>
      </c>
      <c r="AY915" s="18" t="s">
        <v>159</v>
      </c>
      <c r="BE915" s="182">
        <f>IF(N915="základní",J915,0)</f>
        <v>0</v>
      </c>
      <c r="BF915" s="182">
        <f>IF(N915="snížená",J915,0)</f>
        <v>0</v>
      </c>
      <c r="BG915" s="182">
        <f>IF(N915="zákl. přenesená",J915,0)</f>
        <v>0</v>
      </c>
      <c r="BH915" s="182">
        <f>IF(N915="sníž. přenesená",J915,0)</f>
        <v>0</v>
      </c>
      <c r="BI915" s="182">
        <f>IF(N915="nulová",J915,0)</f>
        <v>0</v>
      </c>
      <c r="BJ915" s="18" t="s">
        <v>91</v>
      </c>
      <c r="BK915" s="182">
        <f>ROUND(I915*H915,2)</f>
        <v>0</v>
      </c>
      <c r="BL915" s="18" t="s">
        <v>247</v>
      </c>
      <c r="BM915" s="181" t="s">
        <v>1502</v>
      </c>
    </row>
    <row r="916" spans="1:65" s="13" customFormat="1">
      <c r="B916" s="183"/>
      <c r="D916" s="184" t="s">
        <v>167</v>
      </c>
      <c r="E916" s="185" t="s">
        <v>1</v>
      </c>
      <c r="F916" s="186" t="s">
        <v>823</v>
      </c>
      <c r="H916" s="185" t="s">
        <v>1</v>
      </c>
      <c r="I916" s="187"/>
      <c r="L916" s="183"/>
      <c r="M916" s="188"/>
      <c r="N916" s="189"/>
      <c r="O916" s="189"/>
      <c r="P916" s="189"/>
      <c r="Q916" s="189"/>
      <c r="R916" s="189"/>
      <c r="S916" s="189"/>
      <c r="T916" s="190"/>
      <c r="AT916" s="185" t="s">
        <v>167</v>
      </c>
      <c r="AU916" s="185" t="s">
        <v>93</v>
      </c>
      <c r="AV916" s="13" t="s">
        <v>91</v>
      </c>
      <c r="AW916" s="13" t="s">
        <v>38</v>
      </c>
      <c r="AX916" s="13" t="s">
        <v>83</v>
      </c>
      <c r="AY916" s="185" t="s">
        <v>159</v>
      </c>
    </row>
    <row r="917" spans="1:65" s="14" customFormat="1">
      <c r="B917" s="191"/>
      <c r="D917" s="184" t="s">
        <v>167</v>
      </c>
      <c r="E917" s="192" t="s">
        <v>1</v>
      </c>
      <c r="F917" s="193" t="s">
        <v>824</v>
      </c>
      <c r="H917" s="194">
        <v>1</v>
      </c>
      <c r="I917" s="195"/>
      <c r="L917" s="191"/>
      <c r="M917" s="196"/>
      <c r="N917" s="197"/>
      <c r="O917" s="197"/>
      <c r="P917" s="197"/>
      <c r="Q917" s="197"/>
      <c r="R917" s="197"/>
      <c r="S917" s="197"/>
      <c r="T917" s="198"/>
      <c r="AT917" s="192" t="s">
        <v>167</v>
      </c>
      <c r="AU917" s="192" t="s">
        <v>93</v>
      </c>
      <c r="AV917" s="14" t="s">
        <v>93</v>
      </c>
      <c r="AW917" s="14" t="s">
        <v>38</v>
      </c>
      <c r="AX917" s="14" t="s">
        <v>83</v>
      </c>
      <c r="AY917" s="192" t="s">
        <v>159</v>
      </c>
    </row>
    <row r="918" spans="1:65" s="14" customFormat="1">
      <c r="B918" s="191"/>
      <c r="D918" s="184" t="s">
        <v>167</v>
      </c>
      <c r="E918" s="192" t="s">
        <v>1</v>
      </c>
      <c r="F918" s="193" t="s">
        <v>825</v>
      </c>
      <c r="H918" s="194">
        <v>1</v>
      </c>
      <c r="I918" s="195"/>
      <c r="L918" s="191"/>
      <c r="M918" s="196"/>
      <c r="N918" s="197"/>
      <c r="O918" s="197"/>
      <c r="P918" s="197"/>
      <c r="Q918" s="197"/>
      <c r="R918" s="197"/>
      <c r="S918" s="197"/>
      <c r="T918" s="198"/>
      <c r="AT918" s="192" t="s">
        <v>167</v>
      </c>
      <c r="AU918" s="192" t="s">
        <v>93</v>
      </c>
      <c r="AV918" s="14" t="s">
        <v>93</v>
      </c>
      <c r="AW918" s="14" t="s">
        <v>38</v>
      </c>
      <c r="AX918" s="14" t="s">
        <v>83</v>
      </c>
      <c r="AY918" s="192" t="s">
        <v>159</v>
      </c>
    </row>
    <row r="919" spans="1:65" s="15" customFormat="1">
      <c r="B919" s="199"/>
      <c r="D919" s="184" t="s">
        <v>167</v>
      </c>
      <c r="E919" s="200" t="s">
        <v>1</v>
      </c>
      <c r="F919" s="201" t="s">
        <v>172</v>
      </c>
      <c r="H919" s="202">
        <v>2</v>
      </c>
      <c r="I919" s="203"/>
      <c r="L919" s="199"/>
      <c r="M919" s="204"/>
      <c r="N919" s="205"/>
      <c r="O919" s="205"/>
      <c r="P919" s="205"/>
      <c r="Q919" s="205"/>
      <c r="R919" s="205"/>
      <c r="S919" s="205"/>
      <c r="T919" s="206"/>
      <c r="AT919" s="200" t="s">
        <v>167</v>
      </c>
      <c r="AU919" s="200" t="s">
        <v>93</v>
      </c>
      <c r="AV919" s="15" t="s">
        <v>165</v>
      </c>
      <c r="AW919" s="15" t="s">
        <v>38</v>
      </c>
      <c r="AX919" s="15" t="s">
        <v>91</v>
      </c>
      <c r="AY919" s="200" t="s">
        <v>159</v>
      </c>
    </row>
    <row r="920" spans="1:65" s="2" customFormat="1" ht="14.4" customHeight="1">
      <c r="A920" s="34"/>
      <c r="B920" s="168"/>
      <c r="C920" s="169" t="s">
        <v>1503</v>
      </c>
      <c r="D920" s="169" t="s">
        <v>161</v>
      </c>
      <c r="E920" s="170" t="s">
        <v>1504</v>
      </c>
      <c r="F920" s="171" t="s">
        <v>1505</v>
      </c>
      <c r="G920" s="172" t="s">
        <v>295</v>
      </c>
      <c r="H920" s="173">
        <v>2</v>
      </c>
      <c r="I920" s="174"/>
      <c r="J920" s="175">
        <f>ROUND(I920*H920,2)</f>
        <v>0</v>
      </c>
      <c r="K920" s="176"/>
      <c r="L920" s="35"/>
      <c r="M920" s="177" t="s">
        <v>1</v>
      </c>
      <c r="N920" s="178" t="s">
        <v>48</v>
      </c>
      <c r="O920" s="60"/>
      <c r="P920" s="179">
        <f>O920*H920</f>
        <v>0</v>
      </c>
      <c r="Q920" s="179">
        <v>0</v>
      </c>
      <c r="R920" s="179">
        <f>Q920*H920</f>
        <v>0</v>
      </c>
      <c r="S920" s="179">
        <v>0</v>
      </c>
      <c r="T920" s="180">
        <f>S920*H920</f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81" t="s">
        <v>247</v>
      </c>
      <c r="AT920" s="181" t="s">
        <v>161</v>
      </c>
      <c r="AU920" s="181" t="s">
        <v>93</v>
      </c>
      <c r="AY920" s="18" t="s">
        <v>159</v>
      </c>
      <c r="BE920" s="182">
        <f>IF(N920="základní",J920,0)</f>
        <v>0</v>
      </c>
      <c r="BF920" s="182">
        <f>IF(N920="snížená",J920,0)</f>
        <v>0</v>
      </c>
      <c r="BG920" s="182">
        <f>IF(N920="zákl. přenesená",J920,0)</f>
        <v>0</v>
      </c>
      <c r="BH920" s="182">
        <f>IF(N920="sníž. přenesená",J920,0)</f>
        <v>0</v>
      </c>
      <c r="BI920" s="182">
        <f>IF(N920="nulová",J920,0)</f>
        <v>0</v>
      </c>
      <c r="BJ920" s="18" t="s">
        <v>91</v>
      </c>
      <c r="BK920" s="182">
        <f>ROUND(I920*H920,2)</f>
        <v>0</v>
      </c>
      <c r="BL920" s="18" t="s">
        <v>247</v>
      </c>
      <c r="BM920" s="181" t="s">
        <v>1506</v>
      </c>
    </row>
    <row r="921" spans="1:65" s="13" customFormat="1">
      <c r="B921" s="183"/>
      <c r="D921" s="184" t="s">
        <v>167</v>
      </c>
      <c r="E921" s="185" t="s">
        <v>1</v>
      </c>
      <c r="F921" s="186" t="s">
        <v>823</v>
      </c>
      <c r="H921" s="185" t="s">
        <v>1</v>
      </c>
      <c r="I921" s="187"/>
      <c r="L921" s="183"/>
      <c r="M921" s="188"/>
      <c r="N921" s="189"/>
      <c r="O921" s="189"/>
      <c r="P921" s="189"/>
      <c r="Q921" s="189"/>
      <c r="R921" s="189"/>
      <c r="S921" s="189"/>
      <c r="T921" s="190"/>
      <c r="AT921" s="185" t="s">
        <v>167</v>
      </c>
      <c r="AU921" s="185" t="s">
        <v>93</v>
      </c>
      <c r="AV921" s="13" t="s">
        <v>91</v>
      </c>
      <c r="AW921" s="13" t="s">
        <v>38</v>
      </c>
      <c r="AX921" s="13" t="s">
        <v>83</v>
      </c>
      <c r="AY921" s="185" t="s">
        <v>159</v>
      </c>
    </row>
    <row r="922" spans="1:65" s="14" customFormat="1">
      <c r="B922" s="191"/>
      <c r="D922" s="184" t="s">
        <v>167</v>
      </c>
      <c r="E922" s="192" t="s">
        <v>1</v>
      </c>
      <c r="F922" s="193" t="s">
        <v>824</v>
      </c>
      <c r="H922" s="194">
        <v>1</v>
      </c>
      <c r="I922" s="195"/>
      <c r="L922" s="191"/>
      <c r="M922" s="196"/>
      <c r="N922" s="197"/>
      <c r="O922" s="197"/>
      <c r="P922" s="197"/>
      <c r="Q922" s="197"/>
      <c r="R922" s="197"/>
      <c r="S922" s="197"/>
      <c r="T922" s="198"/>
      <c r="AT922" s="192" t="s">
        <v>167</v>
      </c>
      <c r="AU922" s="192" t="s">
        <v>93</v>
      </c>
      <c r="AV922" s="14" t="s">
        <v>93</v>
      </c>
      <c r="AW922" s="14" t="s">
        <v>38</v>
      </c>
      <c r="AX922" s="14" t="s">
        <v>83</v>
      </c>
      <c r="AY922" s="192" t="s">
        <v>159</v>
      </c>
    </row>
    <row r="923" spans="1:65" s="14" customFormat="1">
      <c r="B923" s="191"/>
      <c r="D923" s="184" t="s">
        <v>167</v>
      </c>
      <c r="E923" s="192" t="s">
        <v>1</v>
      </c>
      <c r="F923" s="193" t="s">
        <v>825</v>
      </c>
      <c r="H923" s="194">
        <v>1</v>
      </c>
      <c r="I923" s="195"/>
      <c r="L923" s="191"/>
      <c r="M923" s="196"/>
      <c r="N923" s="197"/>
      <c r="O923" s="197"/>
      <c r="P923" s="197"/>
      <c r="Q923" s="197"/>
      <c r="R923" s="197"/>
      <c r="S923" s="197"/>
      <c r="T923" s="198"/>
      <c r="AT923" s="192" t="s">
        <v>167</v>
      </c>
      <c r="AU923" s="192" t="s">
        <v>93</v>
      </c>
      <c r="AV923" s="14" t="s">
        <v>93</v>
      </c>
      <c r="AW923" s="14" t="s">
        <v>38</v>
      </c>
      <c r="AX923" s="14" t="s">
        <v>83</v>
      </c>
      <c r="AY923" s="192" t="s">
        <v>159</v>
      </c>
    </row>
    <row r="924" spans="1:65" s="15" customFormat="1">
      <c r="B924" s="199"/>
      <c r="D924" s="184" t="s">
        <v>167</v>
      </c>
      <c r="E924" s="200" t="s">
        <v>1</v>
      </c>
      <c r="F924" s="201" t="s">
        <v>172</v>
      </c>
      <c r="H924" s="202">
        <v>2</v>
      </c>
      <c r="I924" s="203"/>
      <c r="L924" s="199"/>
      <c r="M924" s="204"/>
      <c r="N924" s="205"/>
      <c r="O924" s="205"/>
      <c r="P924" s="205"/>
      <c r="Q924" s="205"/>
      <c r="R924" s="205"/>
      <c r="S924" s="205"/>
      <c r="T924" s="206"/>
      <c r="AT924" s="200" t="s">
        <v>167</v>
      </c>
      <c r="AU924" s="200" t="s">
        <v>93</v>
      </c>
      <c r="AV924" s="15" t="s">
        <v>165</v>
      </c>
      <c r="AW924" s="15" t="s">
        <v>38</v>
      </c>
      <c r="AX924" s="15" t="s">
        <v>91</v>
      </c>
      <c r="AY924" s="200" t="s">
        <v>159</v>
      </c>
    </row>
    <row r="925" spans="1:65" s="2" customFormat="1" ht="30" customHeight="1">
      <c r="A925" s="34"/>
      <c r="B925" s="168"/>
      <c r="C925" s="207" t="s">
        <v>1507</v>
      </c>
      <c r="D925" s="207" t="s">
        <v>209</v>
      </c>
      <c r="E925" s="208" t="s">
        <v>1508</v>
      </c>
      <c r="F925" s="209" t="s">
        <v>1509</v>
      </c>
      <c r="G925" s="210" t="s">
        <v>295</v>
      </c>
      <c r="H925" s="211">
        <v>1</v>
      </c>
      <c r="I925" s="212"/>
      <c r="J925" s="213">
        <f>ROUND(I925*H925,2)</f>
        <v>0</v>
      </c>
      <c r="K925" s="214"/>
      <c r="L925" s="215"/>
      <c r="M925" s="216" t="s">
        <v>1</v>
      </c>
      <c r="N925" s="217" t="s">
        <v>48</v>
      </c>
      <c r="O925" s="60"/>
      <c r="P925" s="179">
        <f>O925*H925</f>
        <v>0</v>
      </c>
      <c r="Q925" s="179">
        <v>0.13</v>
      </c>
      <c r="R925" s="179">
        <f>Q925*H925</f>
        <v>0.13</v>
      </c>
      <c r="S925" s="179">
        <v>0</v>
      </c>
      <c r="T925" s="180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181" t="s">
        <v>458</v>
      </c>
      <c r="AT925" s="181" t="s">
        <v>209</v>
      </c>
      <c r="AU925" s="181" t="s">
        <v>93</v>
      </c>
      <c r="AY925" s="18" t="s">
        <v>159</v>
      </c>
      <c r="BE925" s="182">
        <f>IF(N925="základní",J925,0)</f>
        <v>0</v>
      </c>
      <c r="BF925" s="182">
        <f>IF(N925="snížená",J925,0)</f>
        <v>0</v>
      </c>
      <c r="BG925" s="182">
        <f>IF(N925="zákl. přenesená",J925,0)</f>
        <v>0</v>
      </c>
      <c r="BH925" s="182">
        <f>IF(N925="sníž. přenesená",J925,0)</f>
        <v>0</v>
      </c>
      <c r="BI925" s="182">
        <f>IF(N925="nulová",J925,0)</f>
        <v>0</v>
      </c>
      <c r="BJ925" s="18" t="s">
        <v>91</v>
      </c>
      <c r="BK925" s="182">
        <f>ROUND(I925*H925,2)</f>
        <v>0</v>
      </c>
      <c r="BL925" s="18" t="s">
        <v>247</v>
      </c>
      <c r="BM925" s="181" t="s">
        <v>1510</v>
      </c>
    </row>
    <row r="926" spans="1:65" s="13" customFormat="1">
      <c r="B926" s="183"/>
      <c r="D926" s="184" t="s">
        <v>167</v>
      </c>
      <c r="E926" s="185" t="s">
        <v>1</v>
      </c>
      <c r="F926" s="186" t="s">
        <v>823</v>
      </c>
      <c r="H926" s="185" t="s">
        <v>1</v>
      </c>
      <c r="I926" s="187"/>
      <c r="L926" s="183"/>
      <c r="M926" s="188"/>
      <c r="N926" s="189"/>
      <c r="O926" s="189"/>
      <c r="P926" s="189"/>
      <c r="Q926" s="189"/>
      <c r="R926" s="189"/>
      <c r="S926" s="189"/>
      <c r="T926" s="190"/>
      <c r="AT926" s="185" t="s">
        <v>167</v>
      </c>
      <c r="AU926" s="185" t="s">
        <v>93</v>
      </c>
      <c r="AV926" s="13" t="s">
        <v>91</v>
      </c>
      <c r="AW926" s="13" t="s">
        <v>38</v>
      </c>
      <c r="AX926" s="13" t="s">
        <v>83</v>
      </c>
      <c r="AY926" s="185" t="s">
        <v>159</v>
      </c>
    </row>
    <row r="927" spans="1:65" s="13" customFormat="1" ht="20.399999999999999">
      <c r="B927" s="183"/>
      <c r="D927" s="184" t="s">
        <v>167</v>
      </c>
      <c r="E927" s="185" t="s">
        <v>1</v>
      </c>
      <c r="F927" s="186" t="s">
        <v>1511</v>
      </c>
      <c r="H927" s="185" t="s">
        <v>1</v>
      </c>
      <c r="I927" s="187"/>
      <c r="L927" s="183"/>
      <c r="M927" s="188"/>
      <c r="N927" s="189"/>
      <c r="O927" s="189"/>
      <c r="P927" s="189"/>
      <c r="Q927" s="189"/>
      <c r="R927" s="189"/>
      <c r="S927" s="189"/>
      <c r="T927" s="190"/>
      <c r="AT927" s="185" t="s">
        <v>167</v>
      </c>
      <c r="AU927" s="185" t="s">
        <v>93</v>
      </c>
      <c r="AV927" s="13" t="s">
        <v>91</v>
      </c>
      <c r="AW927" s="13" t="s">
        <v>38</v>
      </c>
      <c r="AX927" s="13" t="s">
        <v>83</v>
      </c>
      <c r="AY927" s="185" t="s">
        <v>159</v>
      </c>
    </row>
    <row r="928" spans="1:65" s="14" customFormat="1">
      <c r="B928" s="191"/>
      <c r="D928" s="184" t="s">
        <v>167</v>
      </c>
      <c r="E928" s="192" t="s">
        <v>1</v>
      </c>
      <c r="F928" s="193" t="s">
        <v>824</v>
      </c>
      <c r="H928" s="194">
        <v>1</v>
      </c>
      <c r="I928" s="195"/>
      <c r="L928" s="191"/>
      <c r="M928" s="196"/>
      <c r="N928" s="197"/>
      <c r="O928" s="197"/>
      <c r="P928" s="197"/>
      <c r="Q928" s="197"/>
      <c r="R928" s="197"/>
      <c r="S928" s="197"/>
      <c r="T928" s="198"/>
      <c r="AT928" s="192" t="s">
        <v>167</v>
      </c>
      <c r="AU928" s="192" t="s">
        <v>93</v>
      </c>
      <c r="AV928" s="14" t="s">
        <v>93</v>
      </c>
      <c r="AW928" s="14" t="s">
        <v>38</v>
      </c>
      <c r="AX928" s="14" t="s">
        <v>83</v>
      </c>
      <c r="AY928" s="192" t="s">
        <v>159</v>
      </c>
    </row>
    <row r="929" spans="1:65" s="15" customFormat="1">
      <c r="B929" s="199"/>
      <c r="D929" s="184" t="s">
        <v>167</v>
      </c>
      <c r="E929" s="200" t="s">
        <v>1</v>
      </c>
      <c r="F929" s="201" t="s">
        <v>172</v>
      </c>
      <c r="H929" s="202">
        <v>1</v>
      </c>
      <c r="I929" s="203"/>
      <c r="L929" s="199"/>
      <c r="M929" s="204"/>
      <c r="N929" s="205"/>
      <c r="O929" s="205"/>
      <c r="P929" s="205"/>
      <c r="Q929" s="205"/>
      <c r="R929" s="205"/>
      <c r="S929" s="205"/>
      <c r="T929" s="206"/>
      <c r="AT929" s="200" t="s">
        <v>167</v>
      </c>
      <c r="AU929" s="200" t="s">
        <v>93</v>
      </c>
      <c r="AV929" s="15" t="s">
        <v>165</v>
      </c>
      <c r="AW929" s="15" t="s">
        <v>38</v>
      </c>
      <c r="AX929" s="15" t="s">
        <v>91</v>
      </c>
      <c r="AY929" s="200" t="s">
        <v>159</v>
      </c>
    </row>
    <row r="930" spans="1:65" s="2" customFormat="1" ht="30" customHeight="1">
      <c r="A930" s="34"/>
      <c r="B930" s="168"/>
      <c r="C930" s="207" t="s">
        <v>1512</v>
      </c>
      <c r="D930" s="207" t="s">
        <v>209</v>
      </c>
      <c r="E930" s="208" t="s">
        <v>1513</v>
      </c>
      <c r="F930" s="209" t="s">
        <v>1514</v>
      </c>
      <c r="G930" s="210" t="s">
        <v>295</v>
      </c>
      <c r="H930" s="211">
        <v>1</v>
      </c>
      <c r="I930" s="212"/>
      <c r="J930" s="213">
        <f>ROUND(I930*H930,2)</f>
        <v>0</v>
      </c>
      <c r="K930" s="214"/>
      <c r="L930" s="215"/>
      <c r="M930" s="216" t="s">
        <v>1</v>
      </c>
      <c r="N930" s="217" t="s">
        <v>48</v>
      </c>
      <c r="O930" s="60"/>
      <c r="P930" s="179">
        <f>O930*H930</f>
        <v>0</v>
      </c>
      <c r="Q930" s="179">
        <v>0.13</v>
      </c>
      <c r="R930" s="179">
        <f>Q930*H930</f>
        <v>0.13</v>
      </c>
      <c r="S930" s="179">
        <v>0</v>
      </c>
      <c r="T930" s="180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81" t="s">
        <v>458</v>
      </c>
      <c r="AT930" s="181" t="s">
        <v>209</v>
      </c>
      <c r="AU930" s="181" t="s">
        <v>93</v>
      </c>
      <c r="AY930" s="18" t="s">
        <v>159</v>
      </c>
      <c r="BE930" s="182">
        <f>IF(N930="základní",J930,0)</f>
        <v>0</v>
      </c>
      <c r="BF930" s="182">
        <f>IF(N930="snížená",J930,0)</f>
        <v>0</v>
      </c>
      <c r="BG930" s="182">
        <f>IF(N930="zákl. přenesená",J930,0)</f>
        <v>0</v>
      </c>
      <c r="BH930" s="182">
        <f>IF(N930="sníž. přenesená",J930,0)</f>
        <v>0</v>
      </c>
      <c r="BI930" s="182">
        <f>IF(N930="nulová",J930,0)</f>
        <v>0</v>
      </c>
      <c r="BJ930" s="18" t="s">
        <v>91</v>
      </c>
      <c r="BK930" s="182">
        <f>ROUND(I930*H930,2)</f>
        <v>0</v>
      </c>
      <c r="BL930" s="18" t="s">
        <v>247</v>
      </c>
      <c r="BM930" s="181" t="s">
        <v>1515</v>
      </c>
    </row>
    <row r="931" spans="1:65" s="13" customFormat="1">
      <c r="B931" s="183"/>
      <c r="D931" s="184" t="s">
        <v>167</v>
      </c>
      <c r="E931" s="185" t="s">
        <v>1</v>
      </c>
      <c r="F931" s="186" t="s">
        <v>823</v>
      </c>
      <c r="H931" s="185" t="s">
        <v>1</v>
      </c>
      <c r="I931" s="187"/>
      <c r="L931" s="183"/>
      <c r="M931" s="188"/>
      <c r="N931" s="189"/>
      <c r="O931" s="189"/>
      <c r="P931" s="189"/>
      <c r="Q931" s="189"/>
      <c r="R931" s="189"/>
      <c r="S931" s="189"/>
      <c r="T931" s="190"/>
      <c r="AT931" s="185" t="s">
        <v>167</v>
      </c>
      <c r="AU931" s="185" t="s">
        <v>93</v>
      </c>
      <c r="AV931" s="13" t="s">
        <v>91</v>
      </c>
      <c r="AW931" s="13" t="s">
        <v>38</v>
      </c>
      <c r="AX931" s="13" t="s">
        <v>83</v>
      </c>
      <c r="AY931" s="185" t="s">
        <v>159</v>
      </c>
    </row>
    <row r="932" spans="1:65" s="13" customFormat="1" ht="20.399999999999999">
      <c r="B932" s="183"/>
      <c r="D932" s="184" t="s">
        <v>167</v>
      </c>
      <c r="E932" s="185" t="s">
        <v>1</v>
      </c>
      <c r="F932" s="186" t="s">
        <v>1511</v>
      </c>
      <c r="H932" s="185" t="s">
        <v>1</v>
      </c>
      <c r="I932" s="187"/>
      <c r="L932" s="183"/>
      <c r="M932" s="188"/>
      <c r="N932" s="189"/>
      <c r="O932" s="189"/>
      <c r="P932" s="189"/>
      <c r="Q932" s="189"/>
      <c r="R932" s="189"/>
      <c r="S932" s="189"/>
      <c r="T932" s="190"/>
      <c r="AT932" s="185" t="s">
        <v>167</v>
      </c>
      <c r="AU932" s="185" t="s">
        <v>93</v>
      </c>
      <c r="AV932" s="13" t="s">
        <v>91</v>
      </c>
      <c r="AW932" s="13" t="s">
        <v>38</v>
      </c>
      <c r="AX932" s="13" t="s">
        <v>83</v>
      </c>
      <c r="AY932" s="185" t="s">
        <v>159</v>
      </c>
    </row>
    <row r="933" spans="1:65" s="14" customFormat="1">
      <c r="B933" s="191"/>
      <c r="D933" s="184" t="s">
        <v>167</v>
      </c>
      <c r="E933" s="192" t="s">
        <v>1</v>
      </c>
      <c r="F933" s="193" t="s">
        <v>825</v>
      </c>
      <c r="H933" s="194">
        <v>1</v>
      </c>
      <c r="I933" s="195"/>
      <c r="L933" s="191"/>
      <c r="M933" s="196"/>
      <c r="N933" s="197"/>
      <c r="O933" s="197"/>
      <c r="P933" s="197"/>
      <c r="Q933" s="197"/>
      <c r="R933" s="197"/>
      <c r="S933" s="197"/>
      <c r="T933" s="198"/>
      <c r="AT933" s="192" t="s">
        <v>167</v>
      </c>
      <c r="AU933" s="192" t="s">
        <v>93</v>
      </c>
      <c r="AV933" s="14" t="s">
        <v>93</v>
      </c>
      <c r="AW933" s="14" t="s">
        <v>38</v>
      </c>
      <c r="AX933" s="14" t="s">
        <v>83</v>
      </c>
      <c r="AY933" s="192" t="s">
        <v>159</v>
      </c>
    </row>
    <row r="934" spans="1:65" s="15" customFormat="1">
      <c r="B934" s="199"/>
      <c r="D934" s="184" t="s">
        <v>167</v>
      </c>
      <c r="E934" s="200" t="s">
        <v>1</v>
      </c>
      <c r="F934" s="201" t="s">
        <v>172</v>
      </c>
      <c r="H934" s="202">
        <v>1</v>
      </c>
      <c r="I934" s="203"/>
      <c r="L934" s="199"/>
      <c r="M934" s="204"/>
      <c r="N934" s="205"/>
      <c r="O934" s="205"/>
      <c r="P934" s="205"/>
      <c r="Q934" s="205"/>
      <c r="R934" s="205"/>
      <c r="S934" s="205"/>
      <c r="T934" s="206"/>
      <c r="AT934" s="200" t="s">
        <v>167</v>
      </c>
      <c r="AU934" s="200" t="s">
        <v>93</v>
      </c>
      <c r="AV934" s="15" t="s">
        <v>165</v>
      </c>
      <c r="AW934" s="15" t="s">
        <v>38</v>
      </c>
      <c r="AX934" s="15" t="s">
        <v>91</v>
      </c>
      <c r="AY934" s="200" t="s">
        <v>159</v>
      </c>
    </row>
    <row r="935" spans="1:65" s="2" customFormat="1" ht="19.8" customHeight="1">
      <c r="A935" s="34"/>
      <c r="B935" s="168"/>
      <c r="C935" s="169" t="s">
        <v>1516</v>
      </c>
      <c r="D935" s="169" t="s">
        <v>161</v>
      </c>
      <c r="E935" s="170" t="s">
        <v>1517</v>
      </c>
      <c r="F935" s="171" t="s">
        <v>1518</v>
      </c>
      <c r="G935" s="172" t="s">
        <v>212</v>
      </c>
      <c r="H935" s="173">
        <v>40.119999999999997</v>
      </c>
      <c r="I935" s="174"/>
      <c r="J935" s="175">
        <f>ROUND(I935*H935,2)</f>
        <v>0</v>
      </c>
      <c r="K935" s="176"/>
      <c r="L935" s="35"/>
      <c r="M935" s="177" t="s">
        <v>1</v>
      </c>
      <c r="N935" s="178" t="s">
        <v>48</v>
      </c>
      <c r="O935" s="60"/>
      <c r="P935" s="179">
        <f>O935*H935</f>
        <v>0</v>
      </c>
      <c r="Q935" s="179">
        <v>5.0000000000000002E-5</v>
      </c>
      <c r="R935" s="179">
        <f>Q935*H935</f>
        <v>2.006E-3</v>
      </c>
      <c r="S935" s="179">
        <v>0</v>
      </c>
      <c r="T935" s="180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81" t="s">
        <v>247</v>
      </c>
      <c r="AT935" s="181" t="s">
        <v>161</v>
      </c>
      <c r="AU935" s="181" t="s">
        <v>93</v>
      </c>
      <c r="AY935" s="18" t="s">
        <v>159</v>
      </c>
      <c r="BE935" s="182">
        <f>IF(N935="základní",J935,0)</f>
        <v>0</v>
      </c>
      <c r="BF935" s="182">
        <f>IF(N935="snížená",J935,0)</f>
        <v>0</v>
      </c>
      <c r="BG935" s="182">
        <f>IF(N935="zákl. přenesená",J935,0)</f>
        <v>0</v>
      </c>
      <c r="BH935" s="182">
        <f>IF(N935="sníž. přenesená",J935,0)</f>
        <v>0</v>
      </c>
      <c r="BI935" s="182">
        <f>IF(N935="nulová",J935,0)</f>
        <v>0</v>
      </c>
      <c r="BJ935" s="18" t="s">
        <v>91</v>
      </c>
      <c r="BK935" s="182">
        <f>ROUND(I935*H935,2)</f>
        <v>0</v>
      </c>
      <c r="BL935" s="18" t="s">
        <v>247</v>
      </c>
      <c r="BM935" s="181" t="s">
        <v>1519</v>
      </c>
    </row>
    <row r="936" spans="1:65" s="13" customFormat="1">
      <c r="B936" s="183"/>
      <c r="D936" s="184" t="s">
        <v>167</v>
      </c>
      <c r="E936" s="185" t="s">
        <v>1</v>
      </c>
      <c r="F936" s="186" t="s">
        <v>895</v>
      </c>
      <c r="H936" s="185" t="s">
        <v>1</v>
      </c>
      <c r="I936" s="187"/>
      <c r="L936" s="183"/>
      <c r="M936" s="188"/>
      <c r="N936" s="189"/>
      <c r="O936" s="189"/>
      <c r="P936" s="189"/>
      <c r="Q936" s="189"/>
      <c r="R936" s="189"/>
      <c r="S936" s="189"/>
      <c r="T936" s="190"/>
      <c r="AT936" s="185" t="s">
        <v>167</v>
      </c>
      <c r="AU936" s="185" t="s">
        <v>93</v>
      </c>
      <c r="AV936" s="13" t="s">
        <v>91</v>
      </c>
      <c r="AW936" s="13" t="s">
        <v>38</v>
      </c>
      <c r="AX936" s="13" t="s">
        <v>83</v>
      </c>
      <c r="AY936" s="185" t="s">
        <v>159</v>
      </c>
    </row>
    <row r="937" spans="1:65" s="14" customFormat="1">
      <c r="B937" s="191"/>
      <c r="D937" s="184" t="s">
        <v>167</v>
      </c>
      <c r="E937" s="192" t="s">
        <v>1</v>
      </c>
      <c r="F937" s="193" t="s">
        <v>1520</v>
      </c>
      <c r="H937" s="194">
        <v>40.119999999999997</v>
      </c>
      <c r="I937" s="195"/>
      <c r="L937" s="191"/>
      <c r="M937" s="196"/>
      <c r="N937" s="197"/>
      <c r="O937" s="197"/>
      <c r="P937" s="197"/>
      <c r="Q937" s="197"/>
      <c r="R937" s="197"/>
      <c r="S937" s="197"/>
      <c r="T937" s="198"/>
      <c r="AT937" s="192" t="s">
        <v>167</v>
      </c>
      <c r="AU937" s="192" t="s">
        <v>93</v>
      </c>
      <c r="AV937" s="14" t="s">
        <v>93</v>
      </c>
      <c r="AW937" s="14" t="s">
        <v>38</v>
      </c>
      <c r="AX937" s="14" t="s">
        <v>83</v>
      </c>
      <c r="AY937" s="192" t="s">
        <v>159</v>
      </c>
    </row>
    <row r="938" spans="1:65" s="15" customFormat="1">
      <c r="B938" s="199"/>
      <c r="D938" s="184" t="s">
        <v>167</v>
      </c>
      <c r="E938" s="200" t="s">
        <v>1</v>
      </c>
      <c r="F938" s="201" t="s">
        <v>172</v>
      </c>
      <c r="H938" s="202">
        <v>40.119999999999997</v>
      </c>
      <c r="I938" s="203"/>
      <c r="L938" s="199"/>
      <c r="M938" s="204"/>
      <c r="N938" s="205"/>
      <c r="O938" s="205"/>
      <c r="P938" s="205"/>
      <c r="Q938" s="205"/>
      <c r="R938" s="205"/>
      <c r="S938" s="205"/>
      <c r="T938" s="206"/>
      <c r="AT938" s="200" t="s">
        <v>167</v>
      </c>
      <c r="AU938" s="200" t="s">
        <v>93</v>
      </c>
      <c r="AV938" s="15" t="s">
        <v>165</v>
      </c>
      <c r="AW938" s="15" t="s">
        <v>38</v>
      </c>
      <c r="AX938" s="15" t="s">
        <v>91</v>
      </c>
      <c r="AY938" s="200" t="s">
        <v>159</v>
      </c>
    </row>
    <row r="939" spans="1:65" s="2" customFormat="1" ht="19.8" customHeight="1">
      <c r="A939" s="34"/>
      <c r="B939" s="168"/>
      <c r="C939" s="207" t="s">
        <v>1521</v>
      </c>
      <c r="D939" s="207" t="s">
        <v>209</v>
      </c>
      <c r="E939" s="208" t="s">
        <v>1522</v>
      </c>
      <c r="F939" s="209" t="s">
        <v>1523</v>
      </c>
      <c r="G939" s="210" t="s">
        <v>212</v>
      </c>
      <c r="H939" s="211">
        <v>43.33</v>
      </c>
      <c r="I939" s="212"/>
      <c r="J939" s="213">
        <f>ROUND(I939*H939,2)</f>
        <v>0</v>
      </c>
      <c r="K939" s="214"/>
      <c r="L939" s="215"/>
      <c r="M939" s="216" t="s">
        <v>1</v>
      </c>
      <c r="N939" s="217" t="s">
        <v>48</v>
      </c>
      <c r="O939" s="60"/>
      <c r="P939" s="179">
        <f>O939*H939</f>
        <v>0</v>
      </c>
      <c r="Q939" s="179">
        <v>1E-3</v>
      </c>
      <c r="R939" s="179">
        <f>Q939*H939</f>
        <v>4.333E-2</v>
      </c>
      <c r="S939" s="179">
        <v>0</v>
      </c>
      <c r="T939" s="180">
        <f>S939*H939</f>
        <v>0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181" t="s">
        <v>458</v>
      </c>
      <c r="AT939" s="181" t="s">
        <v>209</v>
      </c>
      <c r="AU939" s="181" t="s">
        <v>93</v>
      </c>
      <c r="AY939" s="18" t="s">
        <v>159</v>
      </c>
      <c r="BE939" s="182">
        <f>IF(N939="základní",J939,0)</f>
        <v>0</v>
      </c>
      <c r="BF939" s="182">
        <f>IF(N939="snížená",J939,0)</f>
        <v>0</v>
      </c>
      <c r="BG939" s="182">
        <f>IF(N939="zákl. přenesená",J939,0)</f>
        <v>0</v>
      </c>
      <c r="BH939" s="182">
        <f>IF(N939="sníž. přenesená",J939,0)</f>
        <v>0</v>
      </c>
      <c r="BI939" s="182">
        <f>IF(N939="nulová",J939,0)</f>
        <v>0</v>
      </c>
      <c r="BJ939" s="18" t="s">
        <v>91</v>
      </c>
      <c r="BK939" s="182">
        <f>ROUND(I939*H939,2)</f>
        <v>0</v>
      </c>
      <c r="BL939" s="18" t="s">
        <v>247</v>
      </c>
      <c r="BM939" s="181" t="s">
        <v>1524</v>
      </c>
    </row>
    <row r="940" spans="1:65" s="13" customFormat="1">
      <c r="B940" s="183"/>
      <c r="D940" s="184" t="s">
        <v>167</v>
      </c>
      <c r="E940" s="185" t="s">
        <v>1</v>
      </c>
      <c r="F940" s="186" t="s">
        <v>895</v>
      </c>
      <c r="H940" s="185" t="s">
        <v>1</v>
      </c>
      <c r="I940" s="187"/>
      <c r="L940" s="183"/>
      <c r="M940" s="188"/>
      <c r="N940" s="189"/>
      <c r="O940" s="189"/>
      <c r="P940" s="189"/>
      <c r="Q940" s="189"/>
      <c r="R940" s="189"/>
      <c r="S940" s="189"/>
      <c r="T940" s="190"/>
      <c r="AT940" s="185" t="s">
        <v>167</v>
      </c>
      <c r="AU940" s="185" t="s">
        <v>93</v>
      </c>
      <c r="AV940" s="13" t="s">
        <v>91</v>
      </c>
      <c r="AW940" s="13" t="s">
        <v>38</v>
      </c>
      <c r="AX940" s="13" t="s">
        <v>83</v>
      </c>
      <c r="AY940" s="185" t="s">
        <v>159</v>
      </c>
    </row>
    <row r="941" spans="1:65" s="14" customFormat="1">
      <c r="B941" s="191"/>
      <c r="D941" s="184" t="s">
        <v>167</v>
      </c>
      <c r="E941" s="192" t="s">
        <v>1</v>
      </c>
      <c r="F941" s="193" t="s">
        <v>1525</v>
      </c>
      <c r="H941" s="194">
        <v>43.33</v>
      </c>
      <c r="I941" s="195"/>
      <c r="L941" s="191"/>
      <c r="M941" s="196"/>
      <c r="N941" s="197"/>
      <c r="O941" s="197"/>
      <c r="P941" s="197"/>
      <c r="Q941" s="197"/>
      <c r="R941" s="197"/>
      <c r="S941" s="197"/>
      <c r="T941" s="198"/>
      <c r="AT941" s="192" t="s">
        <v>167</v>
      </c>
      <c r="AU941" s="192" t="s">
        <v>93</v>
      </c>
      <c r="AV941" s="14" t="s">
        <v>93</v>
      </c>
      <c r="AW941" s="14" t="s">
        <v>38</v>
      </c>
      <c r="AX941" s="14" t="s">
        <v>83</v>
      </c>
      <c r="AY941" s="192" t="s">
        <v>159</v>
      </c>
    </row>
    <row r="942" spans="1:65" s="15" customFormat="1">
      <c r="B942" s="199"/>
      <c r="D942" s="184" t="s">
        <v>167</v>
      </c>
      <c r="E942" s="200" t="s">
        <v>1</v>
      </c>
      <c r="F942" s="201" t="s">
        <v>172</v>
      </c>
      <c r="H942" s="202">
        <v>43.33</v>
      </c>
      <c r="I942" s="203"/>
      <c r="L942" s="199"/>
      <c r="M942" s="204"/>
      <c r="N942" s="205"/>
      <c r="O942" s="205"/>
      <c r="P942" s="205"/>
      <c r="Q942" s="205"/>
      <c r="R942" s="205"/>
      <c r="S942" s="205"/>
      <c r="T942" s="206"/>
      <c r="AT942" s="200" t="s">
        <v>167</v>
      </c>
      <c r="AU942" s="200" t="s">
        <v>93</v>
      </c>
      <c r="AV942" s="15" t="s">
        <v>165</v>
      </c>
      <c r="AW942" s="15" t="s">
        <v>38</v>
      </c>
      <c r="AX942" s="15" t="s">
        <v>91</v>
      </c>
      <c r="AY942" s="200" t="s">
        <v>159</v>
      </c>
    </row>
    <row r="943" spans="1:65" s="2" customFormat="1" ht="30" customHeight="1">
      <c r="A943" s="34"/>
      <c r="B943" s="168"/>
      <c r="C943" s="169" t="s">
        <v>1526</v>
      </c>
      <c r="D943" s="169" t="s">
        <v>161</v>
      </c>
      <c r="E943" s="170" t="s">
        <v>1527</v>
      </c>
      <c r="F943" s="171" t="s">
        <v>1528</v>
      </c>
      <c r="G943" s="172" t="s">
        <v>212</v>
      </c>
      <c r="H943" s="173">
        <v>345</v>
      </c>
      <c r="I943" s="174"/>
      <c r="J943" s="175">
        <f>ROUND(I943*H943,2)</f>
        <v>0</v>
      </c>
      <c r="K943" s="176"/>
      <c r="L943" s="35"/>
      <c r="M943" s="177" t="s">
        <v>1</v>
      </c>
      <c r="N943" s="178" t="s">
        <v>48</v>
      </c>
      <c r="O943" s="60"/>
      <c r="P943" s="179">
        <f>O943*H943</f>
        <v>0</v>
      </c>
      <c r="Q943" s="179">
        <v>0</v>
      </c>
      <c r="R943" s="179">
        <f>Q943*H943</f>
        <v>0</v>
      </c>
      <c r="S943" s="179">
        <v>1E-3</v>
      </c>
      <c r="T943" s="180">
        <f>S943*H943</f>
        <v>0.34500000000000003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81" t="s">
        <v>247</v>
      </c>
      <c r="AT943" s="181" t="s">
        <v>161</v>
      </c>
      <c r="AU943" s="181" t="s">
        <v>93</v>
      </c>
      <c r="AY943" s="18" t="s">
        <v>159</v>
      </c>
      <c r="BE943" s="182">
        <f>IF(N943="základní",J943,0)</f>
        <v>0</v>
      </c>
      <c r="BF943" s="182">
        <f>IF(N943="snížená",J943,0)</f>
        <v>0</v>
      </c>
      <c r="BG943" s="182">
        <f>IF(N943="zákl. přenesená",J943,0)</f>
        <v>0</v>
      </c>
      <c r="BH943" s="182">
        <f>IF(N943="sníž. přenesená",J943,0)</f>
        <v>0</v>
      </c>
      <c r="BI943" s="182">
        <f>IF(N943="nulová",J943,0)</f>
        <v>0</v>
      </c>
      <c r="BJ943" s="18" t="s">
        <v>91</v>
      </c>
      <c r="BK943" s="182">
        <f>ROUND(I943*H943,2)</f>
        <v>0</v>
      </c>
      <c r="BL943" s="18" t="s">
        <v>247</v>
      </c>
      <c r="BM943" s="181" t="s">
        <v>1529</v>
      </c>
    </row>
    <row r="944" spans="1:65" s="13" customFormat="1">
      <c r="B944" s="183"/>
      <c r="D944" s="184" t="s">
        <v>167</v>
      </c>
      <c r="E944" s="185" t="s">
        <v>1</v>
      </c>
      <c r="F944" s="186" t="s">
        <v>873</v>
      </c>
      <c r="H944" s="185" t="s">
        <v>1</v>
      </c>
      <c r="I944" s="187"/>
      <c r="L944" s="183"/>
      <c r="M944" s="188"/>
      <c r="N944" s="189"/>
      <c r="O944" s="189"/>
      <c r="P944" s="189"/>
      <c r="Q944" s="189"/>
      <c r="R944" s="189"/>
      <c r="S944" s="189"/>
      <c r="T944" s="190"/>
      <c r="AT944" s="185" t="s">
        <v>167</v>
      </c>
      <c r="AU944" s="185" t="s">
        <v>93</v>
      </c>
      <c r="AV944" s="13" t="s">
        <v>91</v>
      </c>
      <c r="AW944" s="13" t="s">
        <v>38</v>
      </c>
      <c r="AX944" s="13" t="s">
        <v>83</v>
      </c>
      <c r="AY944" s="185" t="s">
        <v>159</v>
      </c>
    </row>
    <row r="945" spans="1:65" s="14" customFormat="1" ht="20.399999999999999">
      <c r="B945" s="191"/>
      <c r="D945" s="184" t="s">
        <v>167</v>
      </c>
      <c r="E945" s="192" t="s">
        <v>1</v>
      </c>
      <c r="F945" s="193" t="s">
        <v>1530</v>
      </c>
      <c r="H945" s="194">
        <v>250</v>
      </c>
      <c r="I945" s="195"/>
      <c r="L945" s="191"/>
      <c r="M945" s="196"/>
      <c r="N945" s="197"/>
      <c r="O945" s="197"/>
      <c r="P945" s="197"/>
      <c r="Q945" s="197"/>
      <c r="R945" s="197"/>
      <c r="S945" s="197"/>
      <c r="T945" s="198"/>
      <c r="AT945" s="192" t="s">
        <v>167</v>
      </c>
      <c r="AU945" s="192" t="s">
        <v>93</v>
      </c>
      <c r="AV945" s="14" t="s">
        <v>93</v>
      </c>
      <c r="AW945" s="14" t="s">
        <v>38</v>
      </c>
      <c r="AX945" s="14" t="s">
        <v>83</v>
      </c>
      <c r="AY945" s="192" t="s">
        <v>159</v>
      </c>
    </row>
    <row r="946" spans="1:65" s="14" customFormat="1">
      <c r="B946" s="191"/>
      <c r="D946" s="184" t="s">
        <v>167</v>
      </c>
      <c r="E946" s="192" t="s">
        <v>1</v>
      </c>
      <c r="F946" s="193" t="s">
        <v>1531</v>
      </c>
      <c r="H946" s="194">
        <v>95</v>
      </c>
      <c r="I946" s="195"/>
      <c r="L946" s="191"/>
      <c r="M946" s="196"/>
      <c r="N946" s="197"/>
      <c r="O946" s="197"/>
      <c r="P946" s="197"/>
      <c r="Q946" s="197"/>
      <c r="R946" s="197"/>
      <c r="S946" s="197"/>
      <c r="T946" s="198"/>
      <c r="AT946" s="192" t="s">
        <v>167</v>
      </c>
      <c r="AU946" s="192" t="s">
        <v>93</v>
      </c>
      <c r="AV946" s="14" t="s">
        <v>93</v>
      </c>
      <c r="AW946" s="14" t="s">
        <v>38</v>
      </c>
      <c r="AX946" s="14" t="s">
        <v>83</v>
      </c>
      <c r="AY946" s="192" t="s">
        <v>159</v>
      </c>
    </row>
    <row r="947" spans="1:65" s="15" customFormat="1">
      <c r="B947" s="199"/>
      <c r="D947" s="184" t="s">
        <v>167</v>
      </c>
      <c r="E947" s="200" t="s">
        <v>1</v>
      </c>
      <c r="F947" s="201" t="s">
        <v>172</v>
      </c>
      <c r="H947" s="202">
        <v>345</v>
      </c>
      <c r="I947" s="203"/>
      <c r="L947" s="199"/>
      <c r="M947" s="204"/>
      <c r="N947" s="205"/>
      <c r="O947" s="205"/>
      <c r="P947" s="205"/>
      <c r="Q947" s="205"/>
      <c r="R947" s="205"/>
      <c r="S947" s="205"/>
      <c r="T947" s="206"/>
      <c r="AT947" s="200" t="s">
        <v>167</v>
      </c>
      <c r="AU947" s="200" t="s">
        <v>93</v>
      </c>
      <c r="AV947" s="15" t="s">
        <v>165</v>
      </c>
      <c r="AW947" s="15" t="s">
        <v>38</v>
      </c>
      <c r="AX947" s="15" t="s">
        <v>91</v>
      </c>
      <c r="AY947" s="200" t="s">
        <v>159</v>
      </c>
    </row>
    <row r="948" spans="1:65" s="2" customFormat="1" ht="19.8" customHeight="1">
      <c r="A948" s="34"/>
      <c r="B948" s="168"/>
      <c r="C948" s="169" t="s">
        <v>1532</v>
      </c>
      <c r="D948" s="169" t="s">
        <v>161</v>
      </c>
      <c r="E948" s="170" t="s">
        <v>1533</v>
      </c>
      <c r="F948" s="171" t="s">
        <v>1534</v>
      </c>
      <c r="G948" s="172" t="s">
        <v>295</v>
      </c>
      <c r="H948" s="173">
        <v>1</v>
      </c>
      <c r="I948" s="174"/>
      <c r="J948" s="175">
        <f>ROUND(I948*H948,2)</f>
        <v>0</v>
      </c>
      <c r="K948" s="176"/>
      <c r="L948" s="35"/>
      <c r="M948" s="177" t="s">
        <v>1</v>
      </c>
      <c r="N948" s="178" t="s">
        <v>48</v>
      </c>
      <c r="O948" s="60"/>
      <c r="P948" s="179">
        <f>O948*H948</f>
        <v>0</v>
      </c>
      <c r="Q948" s="179">
        <v>0.5</v>
      </c>
      <c r="R948" s="179">
        <f>Q948*H948</f>
        <v>0.5</v>
      </c>
      <c r="S948" s="179">
        <v>0</v>
      </c>
      <c r="T948" s="180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81" t="s">
        <v>247</v>
      </c>
      <c r="AT948" s="181" t="s">
        <v>161</v>
      </c>
      <c r="AU948" s="181" t="s">
        <v>93</v>
      </c>
      <c r="AY948" s="18" t="s">
        <v>159</v>
      </c>
      <c r="BE948" s="182">
        <f>IF(N948="základní",J948,0)</f>
        <v>0</v>
      </c>
      <c r="BF948" s="182">
        <f>IF(N948="snížená",J948,0)</f>
        <v>0</v>
      </c>
      <c r="BG948" s="182">
        <f>IF(N948="zákl. přenesená",J948,0)</f>
        <v>0</v>
      </c>
      <c r="BH948" s="182">
        <f>IF(N948="sníž. přenesená",J948,0)</f>
        <v>0</v>
      </c>
      <c r="BI948" s="182">
        <f>IF(N948="nulová",J948,0)</f>
        <v>0</v>
      </c>
      <c r="BJ948" s="18" t="s">
        <v>91</v>
      </c>
      <c r="BK948" s="182">
        <f>ROUND(I948*H948,2)</f>
        <v>0</v>
      </c>
      <c r="BL948" s="18" t="s">
        <v>247</v>
      </c>
      <c r="BM948" s="181" t="s">
        <v>1535</v>
      </c>
    </row>
    <row r="949" spans="1:65" s="13" customFormat="1">
      <c r="B949" s="183"/>
      <c r="D949" s="184" t="s">
        <v>167</v>
      </c>
      <c r="E949" s="185" t="s">
        <v>1</v>
      </c>
      <c r="F949" s="186" t="s">
        <v>756</v>
      </c>
      <c r="H949" s="185" t="s">
        <v>1</v>
      </c>
      <c r="I949" s="187"/>
      <c r="L949" s="183"/>
      <c r="M949" s="188"/>
      <c r="N949" s="189"/>
      <c r="O949" s="189"/>
      <c r="P949" s="189"/>
      <c r="Q949" s="189"/>
      <c r="R949" s="189"/>
      <c r="S949" s="189"/>
      <c r="T949" s="190"/>
      <c r="AT949" s="185" t="s">
        <v>167</v>
      </c>
      <c r="AU949" s="185" t="s">
        <v>93</v>
      </c>
      <c r="AV949" s="13" t="s">
        <v>91</v>
      </c>
      <c r="AW949" s="13" t="s">
        <v>38</v>
      </c>
      <c r="AX949" s="13" t="s">
        <v>83</v>
      </c>
      <c r="AY949" s="185" t="s">
        <v>159</v>
      </c>
    </row>
    <row r="950" spans="1:65" s="14" customFormat="1">
      <c r="B950" s="191"/>
      <c r="D950" s="184" t="s">
        <v>167</v>
      </c>
      <c r="E950" s="192" t="s">
        <v>1</v>
      </c>
      <c r="F950" s="193" t="s">
        <v>91</v>
      </c>
      <c r="H950" s="194">
        <v>1</v>
      </c>
      <c r="I950" s="195"/>
      <c r="L950" s="191"/>
      <c r="M950" s="196"/>
      <c r="N950" s="197"/>
      <c r="O950" s="197"/>
      <c r="P950" s="197"/>
      <c r="Q950" s="197"/>
      <c r="R950" s="197"/>
      <c r="S950" s="197"/>
      <c r="T950" s="198"/>
      <c r="AT950" s="192" t="s">
        <v>167</v>
      </c>
      <c r="AU950" s="192" t="s">
        <v>93</v>
      </c>
      <c r="AV950" s="14" t="s">
        <v>93</v>
      </c>
      <c r="AW950" s="14" t="s">
        <v>38</v>
      </c>
      <c r="AX950" s="14" t="s">
        <v>83</v>
      </c>
      <c r="AY950" s="192" t="s">
        <v>159</v>
      </c>
    </row>
    <row r="951" spans="1:65" s="15" customFormat="1">
      <c r="B951" s="199"/>
      <c r="D951" s="184" t="s">
        <v>167</v>
      </c>
      <c r="E951" s="200" t="s">
        <v>1</v>
      </c>
      <c r="F951" s="201" t="s">
        <v>172</v>
      </c>
      <c r="H951" s="202">
        <v>1</v>
      </c>
      <c r="I951" s="203"/>
      <c r="L951" s="199"/>
      <c r="M951" s="204"/>
      <c r="N951" s="205"/>
      <c r="O951" s="205"/>
      <c r="P951" s="205"/>
      <c r="Q951" s="205"/>
      <c r="R951" s="205"/>
      <c r="S951" s="205"/>
      <c r="T951" s="206"/>
      <c r="AT951" s="200" t="s">
        <v>167</v>
      </c>
      <c r="AU951" s="200" t="s">
        <v>93</v>
      </c>
      <c r="AV951" s="15" t="s">
        <v>165</v>
      </c>
      <c r="AW951" s="15" t="s">
        <v>38</v>
      </c>
      <c r="AX951" s="15" t="s">
        <v>91</v>
      </c>
      <c r="AY951" s="200" t="s">
        <v>159</v>
      </c>
    </row>
    <row r="952" spans="1:65" s="2" customFormat="1" ht="19.8" customHeight="1">
      <c r="A952" s="34"/>
      <c r="B952" s="168"/>
      <c r="C952" s="169" t="s">
        <v>1536</v>
      </c>
      <c r="D952" s="169" t="s">
        <v>161</v>
      </c>
      <c r="E952" s="170" t="s">
        <v>1537</v>
      </c>
      <c r="F952" s="171" t="s">
        <v>1538</v>
      </c>
      <c r="G952" s="172" t="s">
        <v>295</v>
      </c>
      <c r="H952" s="173">
        <v>1</v>
      </c>
      <c r="I952" s="174"/>
      <c r="J952" s="175">
        <f>ROUND(I952*H952,2)</f>
        <v>0</v>
      </c>
      <c r="K952" s="176"/>
      <c r="L952" s="35"/>
      <c r="M952" s="177" t="s">
        <v>1</v>
      </c>
      <c r="N952" s="178" t="s">
        <v>48</v>
      </c>
      <c r="O952" s="60"/>
      <c r="P952" s="179">
        <f>O952*H952</f>
        <v>0</v>
      </c>
      <c r="Q952" s="179">
        <v>0.5</v>
      </c>
      <c r="R952" s="179">
        <f>Q952*H952</f>
        <v>0.5</v>
      </c>
      <c r="S952" s="179">
        <v>0</v>
      </c>
      <c r="T952" s="180">
        <f>S952*H952</f>
        <v>0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181" t="s">
        <v>247</v>
      </c>
      <c r="AT952" s="181" t="s">
        <v>161</v>
      </c>
      <c r="AU952" s="181" t="s">
        <v>93</v>
      </c>
      <c r="AY952" s="18" t="s">
        <v>159</v>
      </c>
      <c r="BE952" s="182">
        <f>IF(N952="základní",J952,0)</f>
        <v>0</v>
      </c>
      <c r="BF952" s="182">
        <f>IF(N952="snížená",J952,0)</f>
        <v>0</v>
      </c>
      <c r="BG952" s="182">
        <f>IF(N952="zákl. přenesená",J952,0)</f>
        <v>0</v>
      </c>
      <c r="BH952" s="182">
        <f>IF(N952="sníž. přenesená",J952,0)</f>
        <v>0</v>
      </c>
      <c r="BI952" s="182">
        <f>IF(N952="nulová",J952,0)</f>
        <v>0</v>
      </c>
      <c r="BJ952" s="18" t="s">
        <v>91</v>
      </c>
      <c r="BK952" s="182">
        <f>ROUND(I952*H952,2)</f>
        <v>0</v>
      </c>
      <c r="BL952" s="18" t="s">
        <v>247</v>
      </c>
      <c r="BM952" s="181" t="s">
        <v>1539</v>
      </c>
    </row>
    <row r="953" spans="1:65" s="13" customFormat="1">
      <c r="B953" s="183"/>
      <c r="D953" s="184" t="s">
        <v>167</v>
      </c>
      <c r="E953" s="185" t="s">
        <v>1</v>
      </c>
      <c r="F953" s="186" t="s">
        <v>756</v>
      </c>
      <c r="H953" s="185" t="s">
        <v>1</v>
      </c>
      <c r="I953" s="187"/>
      <c r="L953" s="183"/>
      <c r="M953" s="188"/>
      <c r="N953" s="189"/>
      <c r="O953" s="189"/>
      <c r="P953" s="189"/>
      <c r="Q953" s="189"/>
      <c r="R953" s="189"/>
      <c r="S953" s="189"/>
      <c r="T953" s="190"/>
      <c r="AT953" s="185" t="s">
        <v>167</v>
      </c>
      <c r="AU953" s="185" t="s">
        <v>93</v>
      </c>
      <c r="AV953" s="13" t="s">
        <v>91</v>
      </c>
      <c r="AW953" s="13" t="s">
        <v>38</v>
      </c>
      <c r="AX953" s="13" t="s">
        <v>83</v>
      </c>
      <c r="AY953" s="185" t="s">
        <v>159</v>
      </c>
    </row>
    <row r="954" spans="1:65" s="14" customFormat="1">
      <c r="B954" s="191"/>
      <c r="D954" s="184" t="s">
        <v>167</v>
      </c>
      <c r="E954" s="192" t="s">
        <v>1</v>
      </c>
      <c r="F954" s="193" t="s">
        <v>91</v>
      </c>
      <c r="H954" s="194">
        <v>1</v>
      </c>
      <c r="I954" s="195"/>
      <c r="L954" s="191"/>
      <c r="M954" s="196"/>
      <c r="N954" s="197"/>
      <c r="O954" s="197"/>
      <c r="P954" s="197"/>
      <c r="Q954" s="197"/>
      <c r="R954" s="197"/>
      <c r="S954" s="197"/>
      <c r="T954" s="198"/>
      <c r="AT954" s="192" t="s">
        <v>167</v>
      </c>
      <c r="AU954" s="192" t="s">
        <v>93</v>
      </c>
      <c r="AV954" s="14" t="s">
        <v>93</v>
      </c>
      <c r="AW954" s="14" t="s">
        <v>38</v>
      </c>
      <c r="AX954" s="14" t="s">
        <v>83</v>
      </c>
      <c r="AY954" s="192" t="s">
        <v>159</v>
      </c>
    </row>
    <row r="955" spans="1:65" s="15" customFormat="1">
      <c r="B955" s="199"/>
      <c r="D955" s="184" t="s">
        <v>167</v>
      </c>
      <c r="E955" s="200" t="s">
        <v>1</v>
      </c>
      <c r="F955" s="201" t="s">
        <v>172</v>
      </c>
      <c r="H955" s="202">
        <v>1</v>
      </c>
      <c r="I955" s="203"/>
      <c r="L955" s="199"/>
      <c r="M955" s="204"/>
      <c r="N955" s="205"/>
      <c r="O955" s="205"/>
      <c r="P955" s="205"/>
      <c r="Q955" s="205"/>
      <c r="R955" s="205"/>
      <c r="S955" s="205"/>
      <c r="T955" s="206"/>
      <c r="AT955" s="200" t="s">
        <v>167</v>
      </c>
      <c r="AU955" s="200" t="s">
        <v>93</v>
      </c>
      <c r="AV955" s="15" t="s">
        <v>165</v>
      </c>
      <c r="AW955" s="15" t="s">
        <v>38</v>
      </c>
      <c r="AX955" s="15" t="s">
        <v>91</v>
      </c>
      <c r="AY955" s="200" t="s">
        <v>159</v>
      </c>
    </row>
    <row r="956" spans="1:65" s="2" customFormat="1" ht="19.8" customHeight="1">
      <c r="A956" s="34"/>
      <c r="B956" s="168"/>
      <c r="C956" s="169" t="s">
        <v>1540</v>
      </c>
      <c r="D956" s="169" t="s">
        <v>161</v>
      </c>
      <c r="E956" s="170" t="s">
        <v>1541</v>
      </c>
      <c r="F956" s="171" t="s">
        <v>1542</v>
      </c>
      <c r="G956" s="172" t="s">
        <v>295</v>
      </c>
      <c r="H956" s="173">
        <v>1</v>
      </c>
      <c r="I956" s="174"/>
      <c r="J956" s="175">
        <f>ROUND(I956*H956,2)</f>
        <v>0</v>
      </c>
      <c r="K956" s="176"/>
      <c r="L956" s="35"/>
      <c r="M956" s="177" t="s">
        <v>1</v>
      </c>
      <c r="N956" s="178" t="s">
        <v>48</v>
      </c>
      <c r="O956" s="60"/>
      <c r="P956" s="179">
        <f>O956*H956</f>
        <v>0</v>
      </c>
      <c r="Q956" s="179">
        <v>0.5</v>
      </c>
      <c r="R956" s="179">
        <f>Q956*H956</f>
        <v>0.5</v>
      </c>
      <c r="S956" s="179">
        <v>0</v>
      </c>
      <c r="T956" s="180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181" t="s">
        <v>247</v>
      </c>
      <c r="AT956" s="181" t="s">
        <v>161</v>
      </c>
      <c r="AU956" s="181" t="s">
        <v>93</v>
      </c>
      <c r="AY956" s="18" t="s">
        <v>159</v>
      </c>
      <c r="BE956" s="182">
        <f>IF(N956="základní",J956,0)</f>
        <v>0</v>
      </c>
      <c r="BF956" s="182">
        <f>IF(N956="snížená",J956,0)</f>
        <v>0</v>
      </c>
      <c r="BG956" s="182">
        <f>IF(N956="zákl. přenesená",J956,0)</f>
        <v>0</v>
      </c>
      <c r="BH956" s="182">
        <f>IF(N956="sníž. přenesená",J956,0)</f>
        <v>0</v>
      </c>
      <c r="BI956" s="182">
        <f>IF(N956="nulová",J956,0)</f>
        <v>0</v>
      </c>
      <c r="BJ956" s="18" t="s">
        <v>91</v>
      </c>
      <c r="BK956" s="182">
        <f>ROUND(I956*H956,2)</f>
        <v>0</v>
      </c>
      <c r="BL956" s="18" t="s">
        <v>247</v>
      </c>
      <c r="BM956" s="181" t="s">
        <v>1543</v>
      </c>
    </row>
    <row r="957" spans="1:65" s="13" customFormat="1">
      <c r="B957" s="183"/>
      <c r="D957" s="184" t="s">
        <v>167</v>
      </c>
      <c r="E957" s="185" t="s">
        <v>1</v>
      </c>
      <c r="F957" s="186" t="s">
        <v>756</v>
      </c>
      <c r="H957" s="185" t="s">
        <v>1</v>
      </c>
      <c r="I957" s="187"/>
      <c r="L957" s="183"/>
      <c r="M957" s="188"/>
      <c r="N957" s="189"/>
      <c r="O957" s="189"/>
      <c r="P957" s="189"/>
      <c r="Q957" s="189"/>
      <c r="R957" s="189"/>
      <c r="S957" s="189"/>
      <c r="T957" s="190"/>
      <c r="AT957" s="185" t="s">
        <v>167</v>
      </c>
      <c r="AU957" s="185" t="s">
        <v>93</v>
      </c>
      <c r="AV957" s="13" t="s">
        <v>91</v>
      </c>
      <c r="AW957" s="13" t="s">
        <v>38</v>
      </c>
      <c r="AX957" s="13" t="s">
        <v>83</v>
      </c>
      <c r="AY957" s="185" t="s">
        <v>159</v>
      </c>
    </row>
    <row r="958" spans="1:65" s="14" customFormat="1">
      <c r="B958" s="191"/>
      <c r="D958" s="184" t="s">
        <v>167</v>
      </c>
      <c r="E958" s="192" t="s">
        <v>1</v>
      </c>
      <c r="F958" s="193" t="s">
        <v>91</v>
      </c>
      <c r="H958" s="194">
        <v>1</v>
      </c>
      <c r="I958" s="195"/>
      <c r="L958" s="191"/>
      <c r="M958" s="196"/>
      <c r="N958" s="197"/>
      <c r="O958" s="197"/>
      <c r="P958" s="197"/>
      <c r="Q958" s="197"/>
      <c r="R958" s="197"/>
      <c r="S958" s="197"/>
      <c r="T958" s="198"/>
      <c r="AT958" s="192" t="s">
        <v>167</v>
      </c>
      <c r="AU958" s="192" t="s">
        <v>93</v>
      </c>
      <c r="AV958" s="14" t="s">
        <v>93</v>
      </c>
      <c r="AW958" s="14" t="s">
        <v>38</v>
      </c>
      <c r="AX958" s="14" t="s">
        <v>83</v>
      </c>
      <c r="AY958" s="192" t="s">
        <v>159</v>
      </c>
    </row>
    <row r="959" spans="1:65" s="15" customFormat="1">
      <c r="B959" s="199"/>
      <c r="D959" s="184" t="s">
        <v>167</v>
      </c>
      <c r="E959" s="200" t="s">
        <v>1</v>
      </c>
      <c r="F959" s="201" t="s">
        <v>172</v>
      </c>
      <c r="H959" s="202">
        <v>1</v>
      </c>
      <c r="I959" s="203"/>
      <c r="L959" s="199"/>
      <c r="M959" s="204"/>
      <c r="N959" s="205"/>
      <c r="O959" s="205"/>
      <c r="P959" s="205"/>
      <c r="Q959" s="205"/>
      <c r="R959" s="205"/>
      <c r="S959" s="205"/>
      <c r="T959" s="206"/>
      <c r="AT959" s="200" t="s">
        <v>167</v>
      </c>
      <c r="AU959" s="200" t="s">
        <v>93</v>
      </c>
      <c r="AV959" s="15" t="s">
        <v>165</v>
      </c>
      <c r="AW959" s="15" t="s">
        <v>38</v>
      </c>
      <c r="AX959" s="15" t="s">
        <v>91</v>
      </c>
      <c r="AY959" s="200" t="s">
        <v>159</v>
      </c>
    </row>
    <row r="960" spans="1:65" s="2" customFormat="1" ht="19.8" customHeight="1">
      <c r="A960" s="34"/>
      <c r="B960" s="168"/>
      <c r="C960" s="169" t="s">
        <v>1544</v>
      </c>
      <c r="D960" s="169" t="s">
        <v>161</v>
      </c>
      <c r="E960" s="170" t="s">
        <v>1545</v>
      </c>
      <c r="F960" s="171" t="s">
        <v>1546</v>
      </c>
      <c r="G960" s="172" t="s">
        <v>295</v>
      </c>
      <c r="H960" s="173">
        <v>1</v>
      </c>
      <c r="I960" s="174"/>
      <c r="J960" s="175">
        <f>ROUND(I960*H960,2)</f>
        <v>0</v>
      </c>
      <c r="K960" s="176"/>
      <c r="L960" s="35"/>
      <c r="M960" s="177" t="s">
        <v>1</v>
      </c>
      <c r="N960" s="178" t="s">
        <v>48</v>
      </c>
      <c r="O960" s="60"/>
      <c r="P960" s="179">
        <f>O960*H960</f>
        <v>0</v>
      </c>
      <c r="Q960" s="179">
        <v>0.5</v>
      </c>
      <c r="R960" s="179">
        <f>Q960*H960</f>
        <v>0.5</v>
      </c>
      <c r="S960" s="179">
        <v>0</v>
      </c>
      <c r="T960" s="180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81" t="s">
        <v>247</v>
      </c>
      <c r="AT960" s="181" t="s">
        <v>161</v>
      </c>
      <c r="AU960" s="181" t="s">
        <v>93</v>
      </c>
      <c r="AY960" s="18" t="s">
        <v>159</v>
      </c>
      <c r="BE960" s="182">
        <f>IF(N960="základní",J960,0)</f>
        <v>0</v>
      </c>
      <c r="BF960" s="182">
        <f>IF(N960="snížená",J960,0)</f>
        <v>0</v>
      </c>
      <c r="BG960" s="182">
        <f>IF(N960="zákl. přenesená",J960,0)</f>
        <v>0</v>
      </c>
      <c r="BH960" s="182">
        <f>IF(N960="sníž. přenesená",J960,0)</f>
        <v>0</v>
      </c>
      <c r="BI960" s="182">
        <f>IF(N960="nulová",J960,0)</f>
        <v>0</v>
      </c>
      <c r="BJ960" s="18" t="s">
        <v>91</v>
      </c>
      <c r="BK960" s="182">
        <f>ROUND(I960*H960,2)</f>
        <v>0</v>
      </c>
      <c r="BL960" s="18" t="s">
        <v>247</v>
      </c>
      <c r="BM960" s="181" t="s">
        <v>1547</v>
      </c>
    </row>
    <row r="961" spans="1:65" s="13" customFormat="1">
      <c r="B961" s="183"/>
      <c r="D961" s="184" t="s">
        <v>167</v>
      </c>
      <c r="E961" s="185" t="s">
        <v>1</v>
      </c>
      <c r="F961" s="186" t="s">
        <v>756</v>
      </c>
      <c r="H961" s="185" t="s">
        <v>1</v>
      </c>
      <c r="I961" s="187"/>
      <c r="L961" s="183"/>
      <c r="M961" s="188"/>
      <c r="N961" s="189"/>
      <c r="O961" s="189"/>
      <c r="P961" s="189"/>
      <c r="Q961" s="189"/>
      <c r="R961" s="189"/>
      <c r="S961" s="189"/>
      <c r="T961" s="190"/>
      <c r="AT961" s="185" t="s">
        <v>167</v>
      </c>
      <c r="AU961" s="185" t="s">
        <v>93</v>
      </c>
      <c r="AV961" s="13" t="s">
        <v>91</v>
      </c>
      <c r="AW961" s="13" t="s">
        <v>38</v>
      </c>
      <c r="AX961" s="13" t="s">
        <v>83</v>
      </c>
      <c r="AY961" s="185" t="s">
        <v>159</v>
      </c>
    </row>
    <row r="962" spans="1:65" s="14" customFormat="1">
      <c r="B962" s="191"/>
      <c r="D962" s="184" t="s">
        <v>167</v>
      </c>
      <c r="E962" s="192" t="s">
        <v>1</v>
      </c>
      <c r="F962" s="193" t="s">
        <v>91</v>
      </c>
      <c r="H962" s="194">
        <v>1</v>
      </c>
      <c r="I962" s="195"/>
      <c r="L962" s="191"/>
      <c r="M962" s="196"/>
      <c r="N962" s="197"/>
      <c r="O962" s="197"/>
      <c r="P962" s="197"/>
      <c r="Q962" s="197"/>
      <c r="R962" s="197"/>
      <c r="S962" s="197"/>
      <c r="T962" s="198"/>
      <c r="AT962" s="192" t="s">
        <v>167</v>
      </c>
      <c r="AU962" s="192" t="s">
        <v>93</v>
      </c>
      <c r="AV962" s="14" t="s">
        <v>93</v>
      </c>
      <c r="AW962" s="14" t="s">
        <v>38</v>
      </c>
      <c r="AX962" s="14" t="s">
        <v>83</v>
      </c>
      <c r="AY962" s="192" t="s">
        <v>159</v>
      </c>
    </row>
    <row r="963" spans="1:65" s="15" customFormat="1">
      <c r="B963" s="199"/>
      <c r="D963" s="184" t="s">
        <v>167</v>
      </c>
      <c r="E963" s="200" t="s">
        <v>1</v>
      </c>
      <c r="F963" s="201" t="s">
        <v>172</v>
      </c>
      <c r="H963" s="202">
        <v>1</v>
      </c>
      <c r="I963" s="203"/>
      <c r="L963" s="199"/>
      <c r="M963" s="204"/>
      <c r="N963" s="205"/>
      <c r="O963" s="205"/>
      <c r="P963" s="205"/>
      <c r="Q963" s="205"/>
      <c r="R963" s="205"/>
      <c r="S963" s="205"/>
      <c r="T963" s="206"/>
      <c r="AT963" s="200" t="s">
        <v>167</v>
      </c>
      <c r="AU963" s="200" t="s">
        <v>93</v>
      </c>
      <c r="AV963" s="15" t="s">
        <v>165</v>
      </c>
      <c r="AW963" s="15" t="s">
        <v>38</v>
      </c>
      <c r="AX963" s="15" t="s">
        <v>91</v>
      </c>
      <c r="AY963" s="200" t="s">
        <v>159</v>
      </c>
    </row>
    <row r="964" spans="1:65" s="2" customFormat="1" ht="30" customHeight="1">
      <c r="A964" s="34"/>
      <c r="B964" s="168"/>
      <c r="C964" s="169" t="s">
        <v>1548</v>
      </c>
      <c r="D964" s="169" t="s">
        <v>161</v>
      </c>
      <c r="E964" s="170" t="s">
        <v>1549</v>
      </c>
      <c r="F964" s="171" t="s">
        <v>1550</v>
      </c>
      <c r="G964" s="172" t="s">
        <v>1101</v>
      </c>
      <c r="H964" s="173">
        <v>36</v>
      </c>
      <c r="I964" s="174"/>
      <c r="J964" s="175">
        <f>ROUND(I964*H964,2)</f>
        <v>0</v>
      </c>
      <c r="K964" s="176"/>
      <c r="L964" s="35"/>
      <c r="M964" s="177" t="s">
        <v>1</v>
      </c>
      <c r="N964" s="178" t="s">
        <v>48</v>
      </c>
      <c r="O964" s="60"/>
      <c r="P964" s="179">
        <f>O964*H964</f>
        <v>0</v>
      </c>
      <c r="Q964" s="179">
        <v>3.0000000000000001E-3</v>
      </c>
      <c r="R964" s="179">
        <f>Q964*H964</f>
        <v>0.108</v>
      </c>
      <c r="S964" s="179">
        <v>0</v>
      </c>
      <c r="T964" s="180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81" t="s">
        <v>247</v>
      </c>
      <c r="AT964" s="181" t="s">
        <v>161</v>
      </c>
      <c r="AU964" s="181" t="s">
        <v>93</v>
      </c>
      <c r="AY964" s="18" t="s">
        <v>159</v>
      </c>
      <c r="BE964" s="182">
        <f>IF(N964="základní",J964,0)</f>
        <v>0</v>
      </c>
      <c r="BF964" s="182">
        <f>IF(N964="snížená",J964,0)</f>
        <v>0</v>
      </c>
      <c r="BG964" s="182">
        <f>IF(N964="zákl. přenesená",J964,0)</f>
        <v>0</v>
      </c>
      <c r="BH964" s="182">
        <f>IF(N964="sníž. přenesená",J964,0)</f>
        <v>0</v>
      </c>
      <c r="BI964" s="182">
        <f>IF(N964="nulová",J964,0)</f>
        <v>0</v>
      </c>
      <c r="BJ964" s="18" t="s">
        <v>91</v>
      </c>
      <c r="BK964" s="182">
        <f>ROUND(I964*H964,2)</f>
        <v>0</v>
      </c>
      <c r="BL964" s="18" t="s">
        <v>247</v>
      </c>
      <c r="BM964" s="181" t="s">
        <v>1551</v>
      </c>
    </row>
    <row r="965" spans="1:65" s="13" customFormat="1">
      <c r="B965" s="183"/>
      <c r="D965" s="184" t="s">
        <v>167</v>
      </c>
      <c r="E965" s="185" t="s">
        <v>1</v>
      </c>
      <c r="F965" s="186" t="s">
        <v>844</v>
      </c>
      <c r="H965" s="185" t="s">
        <v>1</v>
      </c>
      <c r="I965" s="187"/>
      <c r="L965" s="183"/>
      <c r="M965" s="188"/>
      <c r="N965" s="189"/>
      <c r="O965" s="189"/>
      <c r="P965" s="189"/>
      <c r="Q965" s="189"/>
      <c r="R965" s="189"/>
      <c r="S965" s="189"/>
      <c r="T965" s="190"/>
      <c r="AT965" s="185" t="s">
        <v>167</v>
      </c>
      <c r="AU965" s="185" t="s">
        <v>93</v>
      </c>
      <c r="AV965" s="13" t="s">
        <v>91</v>
      </c>
      <c r="AW965" s="13" t="s">
        <v>38</v>
      </c>
      <c r="AX965" s="13" t="s">
        <v>83</v>
      </c>
      <c r="AY965" s="185" t="s">
        <v>159</v>
      </c>
    </row>
    <row r="966" spans="1:65" s="13" customFormat="1" ht="20.399999999999999">
      <c r="B966" s="183"/>
      <c r="D966" s="184" t="s">
        <v>167</v>
      </c>
      <c r="E966" s="185" t="s">
        <v>1</v>
      </c>
      <c r="F966" s="186" t="s">
        <v>1552</v>
      </c>
      <c r="H966" s="185" t="s">
        <v>1</v>
      </c>
      <c r="I966" s="187"/>
      <c r="L966" s="183"/>
      <c r="M966" s="188"/>
      <c r="N966" s="189"/>
      <c r="O966" s="189"/>
      <c r="P966" s="189"/>
      <c r="Q966" s="189"/>
      <c r="R966" s="189"/>
      <c r="S966" s="189"/>
      <c r="T966" s="190"/>
      <c r="AT966" s="185" t="s">
        <v>167</v>
      </c>
      <c r="AU966" s="185" t="s">
        <v>93</v>
      </c>
      <c r="AV966" s="13" t="s">
        <v>91</v>
      </c>
      <c r="AW966" s="13" t="s">
        <v>38</v>
      </c>
      <c r="AX966" s="13" t="s">
        <v>83</v>
      </c>
      <c r="AY966" s="185" t="s">
        <v>159</v>
      </c>
    </row>
    <row r="967" spans="1:65" s="14" customFormat="1">
      <c r="B967" s="191"/>
      <c r="D967" s="184" t="s">
        <v>167</v>
      </c>
      <c r="E967" s="192" t="s">
        <v>1</v>
      </c>
      <c r="F967" s="193" t="s">
        <v>1553</v>
      </c>
      <c r="H967" s="194">
        <v>36</v>
      </c>
      <c r="I967" s="195"/>
      <c r="L967" s="191"/>
      <c r="M967" s="196"/>
      <c r="N967" s="197"/>
      <c r="O967" s="197"/>
      <c r="P967" s="197"/>
      <c r="Q967" s="197"/>
      <c r="R967" s="197"/>
      <c r="S967" s="197"/>
      <c r="T967" s="198"/>
      <c r="AT967" s="192" t="s">
        <v>167</v>
      </c>
      <c r="AU967" s="192" t="s">
        <v>93</v>
      </c>
      <c r="AV967" s="14" t="s">
        <v>93</v>
      </c>
      <c r="AW967" s="14" t="s">
        <v>38</v>
      </c>
      <c r="AX967" s="14" t="s">
        <v>83</v>
      </c>
      <c r="AY967" s="192" t="s">
        <v>159</v>
      </c>
    </row>
    <row r="968" spans="1:65" s="15" customFormat="1">
      <c r="B968" s="199"/>
      <c r="D968" s="184" t="s">
        <v>167</v>
      </c>
      <c r="E968" s="200" t="s">
        <v>1</v>
      </c>
      <c r="F968" s="201" t="s">
        <v>172</v>
      </c>
      <c r="H968" s="202">
        <v>36</v>
      </c>
      <c r="I968" s="203"/>
      <c r="L968" s="199"/>
      <c r="M968" s="204"/>
      <c r="N968" s="205"/>
      <c r="O968" s="205"/>
      <c r="P968" s="205"/>
      <c r="Q968" s="205"/>
      <c r="R968" s="205"/>
      <c r="S968" s="205"/>
      <c r="T968" s="206"/>
      <c r="AT968" s="200" t="s">
        <v>167</v>
      </c>
      <c r="AU968" s="200" t="s">
        <v>93</v>
      </c>
      <c r="AV968" s="15" t="s">
        <v>165</v>
      </c>
      <c r="AW968" s="15" t="s">
        <v>38</v>
      </c>
      <c r="AX968" s="15" t="s">
        <v>91</v>
      </c>
      <c r="AY968" s="200" t="s">
        <v>159</v>
      </c>
    </row>
    <row r="969" spans="1:65" s="2" customFormat="1" ht="19.8" customHeight="1">
      <c r="A969" s="34"/>
      <c r="B969" s="168"/>
      <c r="C969" s="169" t="s">
        <v>1554</v>
      </c>
      <c r="D969" s="169" t="s">
        <v>161</v>
      </c>
      <c r="E969" s="170" t="s">
        <v>1555</v>
      </c>
      <c r="F969" s="171" t="s">
        <v>1556</v>
      </c>
      <c r="G969" s="172" t="s">
        <v>1101</v>
      </c>
      <c r="H969" s="173">
        <v>18</v>
      </c>
      <c r="I969" s="174"/>
      <c r="J969" s="175">
        <f>ROUND(I969*H969,2)</f>
        <v>0</v>
      </c>
      <c r="K969" s="176"/>
      <c r="L969" s="35"/>
      <c r="M969" s="177" t="s">
        <v>1</v>
      </c>
      <c r="N969" s="178" t="s">
        <v>48</v>
      </c>
      <c r="O969" s="60"/>
      <c r="P969" s="179">
        <f>O969*H969</f>
        <v>0</v>
      </c>
      <c r="Q969" s="179">
        <v>3.0000000000000001E-3</v>
      </c>
      <c r="R969" s="179">
        <f>Q969*H969</f>
        <v>5.3999999999999999E-2</v>
      </c>
      <c r="S969" s="179">
        <v>0</v>
      </c>
      <c r="T969" s="180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81" t="s">
        <v>247</v>
      </c>
      <c r="AT969" s="181" t="s">
        <v>161</v>
      </c>
      <c r="AU969" s="181" t="s">
        <v>93</v>
      </c>
      <c r="AY969" s="18" t="s">
        <v>159</v>
      </c>
      <c r="BE969" s="182">
        <f>IF(N969="základní",J969,0)</f>
        <v>0</v>
      </c>
      <c r="BF969" s="182">
        <f>IF(N969="snížená",J969,0)</f>
        <v>0</v>
      </c>
      <c r="BG969" s="182">
        <f>IF(N969="zákl. přenesená",J969,0)</f>
        <v>0</v>
      </c>
      <c r="BH969" s="182">
        <f>IF(N969="sníž. přenesená",J969,0)</f>
        <v>0</v>
      </c>
      <c r="BI969" s="182">
        <f>IF(N969="nulová",J969,0)</f>
        <v>0</v>
      </c>
      <c r="BJ969" s="18" t="s">
        <v>91</v>
      </c>
      <c r="BK969" s="182">
        <f>ROUND(I969*H969,2)</f>
        <v>0</v>
      </c>
      <c r="BL969" s="18" t="s">
        <v>247</v>
      </c>
      <c r="BM969" s="181" t="s">
        <v>1557</v>
      </c>
    </row>
    <row r="970" spans="1:65" s="13" customFormat="1">
      <c r="B970" s="183"/>
      <c r="D970" s="184" t="s">
        <v>167</v>
      </c>
      <c r="E970" s="185" t="s">
        <v>1</v>
      </c>
      <c r="F970" s="186" t="s">
        <v>844</v>
      </c>
      <c r="H970" s="185" t="s">
        <v>1</v>
      </c>
      <c r="I970" s="187"/>
      <c r="L970" s="183"/>
      <c r="M970" s="188"/>
      <c r="N970" s="189"/>
      <c r="O970" s="189"/>
      <c r="P970" s="189"/>
      <c r="Q970" s="189"/>
      <c r="R970" s="189"/>
      <c r="S970" s="189"/>
      <c r="T970" s="190"/>
      <c r="AT970" s="185" t="s">
        <v>167</v>
      </c>
      <c r="AU970" s="185" t="s">
        <v>93</v>
      </c>
      <c r="AV970" s="13" t="s">
        <v>91</v>
      </c>
      <c r="AW970" s="13" t="s">
        <v>38</v>
      </c>
      <c r="AX970" s="13" t="s">
        <v>83</v>
      </c>
      <c r="AY970" s="185" t="s">
        <v>159</v>
      </c>
    </row>
    <row r="971" spans="1:65" s="13" customFormat="1" ht="20.399999999999999">
      <c r="B971" s="183"/>
      <c r="D971" s="184" t="s">
        <v>167</v>
      </c>
      <c r="E971" s="185" t="s">
        <v>1</v>
      </c>
      <c r="F971" s="186" t="s">
        <v>1552</v>
      </c>
      <c r="H971" s="185" t="s">
        <v>1</v>
      </c>
      <c r="I971" s="187"/>
      <c r="L971" s="183"/>
      <c r="M971" s="188"/>
      <c r="N971" s="189"/>
      <c r="O971" s="189"/>
      <c r="P971" s="189"/>
      <c r="Q971" s="189"/>
      <c r="R971" s="189"/>
      <c r="S971" s="189"/>
      <c r="T971" s="190"/>
      <c r="AT971" s="185" t="s">
        <v>167</v>
      </c>
      <c r="AU971" s="185" t="s">
        <v>93</v>
      </c>
      <c r="AV971" s="13" t="s">
        <v>91</v>
      </c>
      <c r="AW971" s="13" t="s">
        <v>38</v>
      </c>
      <c r="AX971" s="13" t="s">
        <v>83</v>
      </c>
      <c r="AY971" s="185" t="s">
        <v>159</v>
      </c>
    </row>
    <row r="972" spans="1:65" s="14" customFormat="1">
      <c r="B972" s="191"/>
      <c r="D972" s="184" t="s">
        <v>167</v>
      </c>
      <c r="E972" s="192" t="s">
        <v>1</v>
      </c>
      <c r="F972" s="193" t="s">
        <v>1558</v>
      </c>
      <c r="H972" s="194">
        <v>18</v>
      </c>
      <c r="I972" s="195"/>
      <c r="L972" s="191"/>
      <c r="M972" s="196"/>
      <c r="N972" s="197"/>
      <c r="O972" s="197"/>
      <c r="P972" s="197"/>
      <c r="Q972" s="197"/>
      <c r="R972" s="197"/>
      <c r="S972" s="197"/>
      <c r="T972" s="198"/>
      <c r="AT972" s="192" t="s">
        <v>167</v>
      </c>
      <c r="AU972" s="192" t="s">
        <v>93</v>
      </c>
      <c r="AV972" s="14" t="s">
        <v>93</v>
      </c>
      <c r="AW972" s="14" t="s">
        <v>38</v>
      </c>
      <c r="AX972" s="14" t="s">
        <v>83</v>
      </c>
      <c r="AY972" s="192" t="s">
        <v>159</v>
      </c>
    </row>
    <row r="973" spans="1:65" s="15" customFormat="1">
      <c r="B973" s="199"/>
      <c r="D973" s="184" t="s">
        <v>167</v>
      </c>
      <c r="E973" s="200" t="s">
        <v>1</v>
      </c>
      <c r="F973" s="201" t="s">
        <v>172</v>
      </c>
      <c r="H973" s="202">
        <v>18</v>
      </c>
      <c r="I973" s="203"/>
      <c r="L973" s="199"/>
      <c r="M973" s="204"/>
      <c r="N973" s="205"/>
      <c r="O973" s="205"/>
      <c r="P973" s="205"/>
      <c r="Q973" s="205"/>
      <c r="R973" s="205"/>
      <c r="S973" s="205"/>
      <c r="T973" s="206"/>
      <c r="AT973" s="200" t="s">
        <v>167</v>
      </c>
      <c r="AU973" s="200" t="s">
        <v>93</v>
      </c>
      <c r="AV973" s="15" t="s">
        <v>165</v>
      </c>
      <c r="AW973" s="15" t="s">
        <v>38</v>
      </c>
      <c r="AX973" s="15" t="s">
        <v>91</v>
      </c>
      <c r="AY973" s="200" t="s">
        <v>159</v>
      </c>
    </row>
    <row r="974" spans="1:65" s="2" customFormat="1" ht="30" customHeight="1">
      <c r="A974" s="34"/>
      <c r="B974" s="168"/>
      <c r="C974" s="169" t="s">
        <v>1559</v>
      </c>
      <c r="D974" s="169" t="s">
        <v>161</v>
      </c>
      <c r="E974" s="170" t="s">
        <v>1560</v>
      </c>
      <c r="F974" s="171" t="s">
        <v>1561</v>
      </c>
      <c r="G974" s="172" t="s">
        <v>1101</v>
      </c>
      <c r="H974" s="173">
        <v>31</v>
      </c>
      <c r="I974" s="174"/>
      <c r="J974" s="175">
        <f>ROUND(I974*H974,2)</f>
        <v>0</v>
      </c>
      <c r="K974" s="176"/>
      <c r="L974" s="35"/>
      <c r="M974" s="177" t="s">
        <v>1</v>
      </c>
      <c r="N974" s="178" t="s">
        <v>48</v>
      </c>
      <c r="O974" s="60"/>
      <c r="P974" s="179">
        <f>O974*H974</f>
        <v>0</v>
      </c>
      <c r="Q974" s="179">
        <v>3.0000000000000001E-3</v>
      </c>
      <c r="R974" s="179">
        <f>Q974*H974</f>
        <v>9.2999999999999999E-2</v>
      </c>
      <c r="S974" s="179">
        <v>0</v>
      </c>
      <c r="T974" s="180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181" t="s">
        <v>247</v>
      </c>
      <c r="AT974" s="181" t="s">
        <v>161</v>
      </c>
      <c r="AU974" s="181" t="s">
        <v>93</v>
      </c>
      <c r="AY974" s="18" t="s">
        <v>159</v>
      </c>
      <c r="BE974" s="182">
        <f>IF(N974="základní",J974,0)</f>
        <v>0</v>
      </c>
      <c r="BF974" s="182">
        <f>IF(N974="snížená",J974,0)</f>
        <v>0</v>
      </c>
      <c r="BG974" s="182">
        <f>IF(N974="zákl. přenesená",J974,0)</f>
        <v>0</v>
      </c>
      <c r="BH974" s="182">
        <f>IF(N974="sníž. přenesená",J974,0)</f>
        <v>0</v>
      </c>
      <c r="BI974" s="182">
        <f>IF(N974="nulová",J974,0)</f>
        <v>0</v>
      </c>
      <c r="BJ974" s="18" t="s">
        <v>91</v>
      </c>
      <c r="BK974" s="182">
        <f>ROUND(I974*H974,2)</f>
        <v>0</v>
      </c>
      <c r="BL974" s="18" t="s">
        <v>247</v>
      </c>
      <c r="BM974" s="181" t="s">
        <v>1562</v>
      </c>
    </row>
    <row r="975" spans="1:65" s="13" customFormat="1">
      <c r="B975" s="183"/>
      <c r="D975" s="184" t="s">
        <v>167</v>
      </c>
      <c r="E975" s="185" t="s">
        <v>1</v>
      </c>
      <c r="F975" s="186" t="s">
        <v>844</v>
      </c>
      <c r="H975" s="185" t="s">
        <v>1</v>
      </c>
      <c r="I975" s="187"/>
      <c r="L975" s="183"/>
      <c r="M975" s="188"/>
      <c r="N975" s="189"/>
      <c r="O975" s="189"/>
      <c r="P975" s="189"/>
      <c r="Q975" s="189"/>
      <c r="R975" s="189"/>
      <c r="S975" s="189"/>
      <c r="T975" s="190"/>
      <c r="AT975" s="185" t="s">
        <v>167</v>
      </c>
      <c r="AU975" s="185" t="s">
        <v>93</v>
      </c>
      <c r="AV975" s="13" t="s">
        <v>91</v>
      </c>
      <c r="AW975" s="13" t="s">
        <v>38</v>
      </c>
      <c r="AX975" s="13" t="s">
        <v>83</v>
      </c>
      <c r="AY975" s="185" t="s">
        <v>159</v>
      </c>
    </row>
    <row r="976" spans="1:65" s="13" customFormat="1" ht="20.399999999999999">
      <c r="B976" s="183"/>
      <c r="D976" s="184" t="s">
        <v>167</v>
      </c>
      <c r="E976" s="185" t="s">
        <v>1</v>
      </c>
      <c r="F976" s="186" t="s">
        <v>1552</v>
      </c>
      <c r="H976" s="185" t="s">
        <v>1</v>
      </c>
      <c r="I976" s="187"/>
      <c r="L976" s="183"/>
      <c r="M976" s="188"/>
      <c r="N976" s="189"/>
      <c r="O976" s="189"/>
      <c r="P976" s="189"/>
      <c r="Q976" s="189"/>
      <c r="R976" s="189"/>
      <c r="S976" s="189"/>
      <c r="T976" s="190"/>
      <c r="AT976" s="185" t="s">
        <v>167</v>
      </c>
      <c r="AU976" s="185" t="s">
        <v>93</v>
      </c>
      <c r="AV976" s="13" t="s">
        <v>91</v>
      </c>
      <c r="AW976" s="13" t="s">
        <v>38</v>
      </c>
      <c r="AX976" s="13" t="s">
        <v>83</v>
      </c>
      <c r="AY976" s="185" t="s">
        <v>159</v>
      </c>
    </row>
    <row r="977" spans="1:65" s="14" customFormat="1">
      <c r="B977" s="191"/>
      <c r="D977" s="184" t="s">
        <v>167</v>
      </c>
      <c r="E977" s="192" t="s">
        <v>1</v>
      </c>
      <c r="F977" s="193" t="s">
        <v>1563</v>
      </c>
      <c r="H977" s="194">
        <v>31</v>
      </c>
      <c r="I977" s="195"/>
      <c r="L977" s="191"/>
      <c r="M977" s="196"/>
      <c r="N977" s="197"/>
      <c r="O977" s="197"/>
      <c r="P977" s="197"/>
      <c r="Q977" s="197"/>
      <c r="R977" s="197"/>
      <c r="S977" s="197"/>
      <c r="T977" s="198"/>
      <c r="AT977" s="192" t="s">
        <v>167</v>
      </c>
      <c r="AU977" s="192" t="s">
        <v>93</v>
      </c>
      <c r="AV977" s="14" t="s">
        <v>93</v>
      </c>
      <c r="AW977" s="14" t="s">
        <v>38</v>
      </c>
      <c r="AX977" s="14" t="s">
        <v>83</v>
      </c>
      <c r="AY977" s="192" t="s">
        <v>159</v>
      </c>
    </row>
    <row r="978" spans="1:65" s="15" customFormat="1">
      <c r="B978" s="199"/>
      <c r="D978" s="184" t="s">
        <v>167</v>
      </c>
      <c r="E978" s="200" t="s">
        <v>1</v>
      </c>
      <c r="F978" s="201" t="s">
        <v>172</v>
      </c>
      <c r="H978" s="202">
        <v>31</v>
      </c>
      <c r="I978" s="203"/>
      <c r="L978" s="199"/>
      <c r="M978" s="204"/>
      <c r="N978" s="205"/>
      <c r="O978" s="205"/>
      <c r="P978" s="205"/>
      <c r="Q978" s="205"/>
      <c r="R978" s="205"/>
      <c r="S978" s="205"/>
      <c r="T978" s="206"/>
      <c r="AT978" s="200" t="s">
        <v>167</v>
      </c>
      <c r="AU978" s="200" t="s">
        <v>93</v>
      </c>
      <c r="AV978" s="15" t="s">
        <v>165</v>
      </c>
      <c r="AW978" s="15" t="s">
        <v>38</v>
      </c>
      <c r="AX978" s="15" t="s">
        <v>91</v>
      </c>
      <c r="AY978" s="200" t="s">
        <v>159</v>
      </c>
    </row>
    <row r="979" spans="1:65" s="2" customFormat="1" ht="30" customHeight="1">
      <c r="A979" s="34"/>
      <c r="B979" s="168"/>
      <c r="C979" s="169" t="s">
        <v>1564</v>
      </c>
      <c r="D979" s="169" t="s">
        <v>161</v>
      </c>
      <c r="E979" s="170" t="s">
        <v>1565</v>
      </c>
      <c r="F979" s="171" t="s">
        <v>1566</v>
      </c>
      <c r="G979" s="172" t="s">
        <v>1101</v>
      </c>
      <c r="H979" s="173">
        <v>6</v>
      </c>
      <c r="I979" s="174"/>
      <c r="J979" s="175">
        <f>ROUND(I979*H979,2)</f>
        <v>0</v>
      </c>
      <c r="K979" s="176"/>
      <c r="L979" s="35"/>
      <c r="M979" s="177" t="s">
        <v>1</v>
      </c>
      <c r="N979" s="178" t="s">
        <v>48</v>
      </c>
      <c r="O979" s="60"/>
      <c r="P979" s="179">
        <f>O979*H979</f>
        <v>0</v>
      </c>
      <c r="Q979" s="179">
        <v>3.0000000000000001E-3</v>
      </c>
      <c r="R979" s="179">
        <f>Q979*H979</f>
        <v>1.8000000000000002E-2</v>
      </c>
      <c r="S979" s="179">
        <v>0</v>
      </c>
      <c r="T979" s="180">
        <f>S979*H979</f>
        <v>0</v>
      </c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R979" s="181" t="s">
        <v>247</v>
      </c>
      <c r="AT979" s="181" t="s">
        <v>161</v>
      </c>
      <c r="AU979" s="181" t="s">
        <v>93</v>
      </c>
      <c r="AY979" s="18" t="s">
        <v>159</v>
      </c>
      <c r="BE979" s="182">
        <f>IF(N979="základní",J979,0)</f>
        <v>0</v>
      </c>
      <c r="BF979" s="182">
        <f>IF(N979="snížená",J979,0)</f>
        <v>0</v>
      </c>
      <c r="BG979" s="182">
        <f>IF(N979="zákl. přenesená",J979,0)</f>
        <v>0</v>
      </c>
      <c r="BH979" s="182">
        <f>IF(N979="sníž. přenesená",J979,0)</f>
        <v>0</v>
      </c>
      <c r="BI979" s="182">
        <f>IF(N979="nulová",J979,0)</f>
        <v>0</v>
      </c>
      <c r="BJ979" s="18" t="s">
        <v>91</v>
      </c>
      <c r="BK979" s="182">
        <f>ROUND(I979*H979,2)</f>
        <v>0</v>
      </c>
      <c r="BL979" s="18" t="s">
        <v>247</v>
      </c>
      <c r="BM979" s="181" t="s">
        <v>1567</v>
      </c>
    </row>
    <row r="980" spans="1:65" s="13" customFormat="1">
      <c r="B980" s="183"/>
      <c r="D980" s="184" t="s">
        <v>167</v>
      </c>
      <c r="E980" s="185" t="s">
        <v>1</v>
      </c>
      <c r="F980" s="186" t="s">
        <v>844</v>
      </c>
      <c r="H980" s="185" t="s">
        <v>1</v>
      </c>
      <c r="I980" s="187"/>
      <c r="L980" s="183"/>
      <c r="M980" s="188"/>
      <c r="N980" s="189"/>
      <c r="O980" s="189"/>
      <c r="P980" s="189"/>
      <c r="Q980" s="189"/>
      <c r="R980" s="189"/>
      <c r="S980" s="189"/>
      <c r="T980" s="190"/>
      <c r="AT980" s="185" t="s">
        <v>167</v>
      </c>
      <c r="AU980" s="185" t="s">
        <v>93</v>
      </c>
      <c r="AV980" s="13" t="s">
        <v>91</v>
      </c>
      <c r="AW980" s="13" t="s">
        <v>38</v>
      </c>
      <c r="AX980" s="13" t="s">
        <v>83</v>
      </c>
      <c r="AY980" s="185" t="s">
        <v>159</v>
      </c>
    </row>
    <row r="981" spans="1:65" s="13" customFormat="1" ht="20.399999999999999">
      <c r="B981" s="183"/>
      <c r="D981" s="184" t="s">
        <v>167</v>
      </c>
      <c r="E981" s="185" t="s">
        <v>1</v>
      </c>
      <c r="F981" s="186" t="s">
        <v>1552</v>
      </c>
      <c r="H981" s="185" t="s">
        <v>1</v>
      </c>
      <c r="I981" s="187"/>
      <c r="L981" s="183"/>
      <c r="M981" s="188"/>
      <c r="N981" s="189"/>
      <c r="O981" s="189"/>
      <c r="P981" s="189"/>
      <c r="Q981" s="189"/>
      <c r="R981" s="189"/>
      <c r="S981" s="189"/>
      <c r="T981" s="190"/>
      <c r="AT981" s="185" t="s">
        <v>167</v>
      </c>
      <c r="AU981" s="185" t="s">
        <v>93</v>
      </c>
      <c r="AV981" s="13" t="s">
        <v>91</v>
      </c>
      <c r="AW981" s="13" t="s">
        <v>38</v>
      </c>
      <c r="AX981" s="13" t="s">
        <v>83</v>
      </c>
      <c r="AY981" s="185" t="s">
        <v>159</v>
      </c>
    </row>
    <row r="982" spans="1:65" s="14" customFormat="1">
      <c r="B982" s="191"/>
      <c r="D982" s="184" t="s">
        <v>167</v>
      </c>
      <c r="E982" s="192" t="s">
        <v>1</v>
      </c>
      <c r="F982" s="193" t="s">
        <v>1568</v>
      </c>
      <c r="H982" s="194">
        <v>6</v>
      </c>
      <c r="I982" s="195"/>
      <c r="L982" s="191"/>
      <c r="M982" s="196"/>
      <c r="N982" s="197"/>
      <c r="O982" s="197"/>
      <c r="P982" s="197"/>
      <c r="Q982" s="197"/>
      <c r="R982" s="197"/>
      <c r="S982" s="197"/>
      <c r="T982" s="198"/>
      <c r="AT982" s="192" t="s">
        <v>167</v>
      </c>
      <c r="AU982" s="192" t="s">
        <v>93</v>
      </c>
      <c r="AV982" s="14" t="s">
        <v>93</v>
      </c>
      <c r="AW982" s="14" t="s">
        <v>38</v>
      </c>
      <c r="AX982" s="14" t="s">
        <v>83</v>
      </c>
      <c r="AY982" s="192" t="s">
        <v>159</v>
      </c>
    </row>
    <row r="983" spans="1:65" s="15" customFormat="1">
      <c r="B983" s="199"/>
      <c r="D983" s="184" t="s">
        <v>167</v>
      </c>
      <c r="E983" s="200" t="s">
        <v>1</v>
      </c>
      <c r="F983" s="201" t="s">
        <v>172</v>
      </c>
      <c r="H983" s="202">
        <v>6</v>
      </c>
      <c r="I983" s="203"/>
      <c r="L983" s="199"/>
      <c r="M983" s="204"/>
      <c r="N983" s="205"/>
      <c r="O983" s="205"/>
      <c r="P983" s="205"/>
      <c r="Q983" s="205"/>
      <c r="R983" s="205"/>
      <c r="S983" s="205"/>
      <c r="T983" s="206"/>
      <c r="AT983" s="200" t="s">
        <v>167</v>
      </c>
      <c r="AU983" s="200" t="s">
        <v>93</v>
      </c>
      <c r="AV983" s="15" t="s">
        <v>165</v>
      </c>
      <c r="AW983" s="15" t="s">
        <v>38</v>
      </c>
      <c r="AX983" s="15" t="s">
        <v>91</v>
      </c>
      <c r="AY983" s="200" t="s">
        <v>159</v>
      </c>
    </row>
    <row r="984" spans="1:65" s="2" customFormat="1" ht="19.8" customHeight="1">
      <c r="A984" s="34"/>
      <c r="B984" s="168"/>
      <c r="C984" s="169" t="s">
        <v>704</v>
      </c>
      <c r="D984" s="169" t="s">
        <v>161</v>
      </c>
      <c r="E984" s="170" t="s">
        <v>1569</v>
      </c>
      <c r="F984" s="171" t="s">
        <v>1570</v>
      </c>
      <c r="G984" s="172" t="s">
        <v>308</v>
      </c>
      <c r="H984" s="173">
        <v>12.962</v>
      </c>
      <c r="I984" s="174"/>
      <c r="J984" s="175">
        <f>ROUND(I984*H984,2)</f>
        <v>0</v>
      </c>
      <c r="K984" s="176"/>
      <c r="L984" s="35"/>
      <c r="M984" s="177" t="s">
        <v>1</v>
      </c>
      <c r="N984" s="178" t="s">
        <v>48</v>
      </c>
      <c r="O984" s="60"/>
      <c r="P984" s="179">
        <f>O984*H984</f>
        <v>0</v>
      </c>
      <c r="Q984" s="179">
        <v>0</v>
      </c>
      <c r="R984" s="179">
        <f>Q984*H984</f>
        <v>0</v>
      </c>
      <c r="S984" s="179">
        <v>0</v>
      </c>
      <c r="T984" s="180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81" t="s">
        <v>247</v>
      </c>
      <c r="AT984" s="181" t="s">
        <v>161</v>
      </c>
      <c r="AU984" s="181" t="s">
        <v>93</v>
      </c>
      <c r="AY984" s="18" t="s">
        <v>159</v>
      </c>
      <c r="BE984" s="182">
        <f>IF(N984="základní",J984,0)</f>
        <v>0</v>
      </c>
      <c r="BF984" s="182">
        <f>IF(N984="snížená",J984,0)</f>
        <v>0</v>
      </c>
      <c r="BG984" s="182">
        <f>IF(N984="zákl. přenesená",J984,0)</f>
        <v>0</v>
      </c>
      <c r="BH984" s="182">
        <f>IF(N984="sníž. přenesená",J984,0)</f>
        <v>0</v>
      </c>
      <c r="BI984" s="182">
        <f>IF(N984="nulová",J984,0)</f>
        <v>0</v>
      </c>
      <c r="BJ984" s="18" t="s">
        <v>91</v>
      </c>
      <c r="BK984" s="182">
        <f>ROUND(I984*H984,2)</f>
        <v>0</v>
      </c>
      <c r="BL984" s="18" t="s">
        <v>247</v>
      </c>
      <c r="BM984" s="181" t="s">
        <v>1571</v>
      </c>
    </row>
    <row r="985" spans="1:65" s="2" customFormat="1" ht="19.8" customHeight="1">
      <c r="A985" s="34"/>
      <c r="B985" s="168"/>
      <c r="C985" s="169" t="s">
        <v>1572</v>
      </c>
      <c r="D985" s="169" t="s">
        <v>161</v>
      </c>
      <c r="E985" s="170" t="s">
        <v>1573</v>
      </c>
      <c r="F985" s="171" t="s">
        <v>1574</v>
      </c>
      <c r="G985" s="172" t="s">
        <v>308</v>
      </c>
      <c r="H985" s="173">
        <v>12.962</v>
      </c>
      <c r="I985" s="174"/>
      <c r="J985" s="175">
        <f>ROUND(I985*H985,2)</f>
        <v>0</v>
      </c>
      <c r="K985" s="176"/>
      <c r="L985" s="35"/>
      <c r="M985" s="177" t="s">
        <v>1</v>
      </c>
      <c r="N985" s="178" t="s">
        <v>48</v>
      </c>
      <c r="O985" s="60"/>
      <c r="P985" s="179">
        <f>O985*H985</f>
        <v>0</v>
      </c>
      <c r="Q985" s="179">
        <v>0</v>
      </c>
      <c r="R985" s="179">
        <f>Q985*H985</f>
        <v>0</v>
      </c>
      <c r="S985" s="179">
        <v>0</v>
      </c>
      <c r="T985" s="180">
        <f>S985*H985</f>
        <v>0</v>
      </c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R985" s="181" t="s">
        <v>247</v>
      </c>
      <c r="AT985" s="181" t="s">
        <v>161</v>
      </c>
      <c r="AU985" s="181" t="s">
        <v>93</v>
      </c>
      <c r="AY985" s="18" t="s">
        <v>159</v>
      </c>
      <c r="BE985" s="182">
        <f>IF(N985="základní",J985,0)</f>
        <v>0</v>
      </c>
      <c r="BF985" s="182">
        <f>IF(N985="snížená",J985,0)</f>
        <v>0</v>
      </c>
      <c r="BG985" s="182">
        <f>IF(N985="zákl. přenesená",J985,0)</f>
        <v>0</v>
      </c>
      <c r="BH985" s="182">
        <f>IF(N985="sníž. přenesená",J985,0)</f>
        <v>0</v>
      </c>
      <c r="BI985" s="182">
        <f>IF(N985="nulová",J985,0)</f>
        <v>0</v>
      </c>
      <c r="BJ985" s="18" t="s">
        <v>91</v>
      </c>
      <c r="BK985" s="182">
        <f>ROUND(I985*H985,2)</f>
        <v>0</v>
      </c>
      <c r="BL985" s="18" t="s">
        <v>247</v>
      </c>
      <c r="BM985" s="181" t="s">
        <v>1575</v>
      </c>
    </row>
    <row r="986" spans="1:65" s="12" customFormat="1" ht="22.8" customHeight="1">
      <c r="B986" s="155"/>
      <c r="D986" s="156" t="s">
        <v>82</v>
      </c>
      <c r="E986" s="166" t="s">
        <v>1576</v>
      </c>
      <c r="F986" s="166" t="s">
        <v>1577</v>
      </c>
      <c r="I986" s="158"/>
      <c r="J986" s="167">
        <f>BK986</f>
        <v>0</v>
      </c>
      <c r="L986" s="155"/>
      <c r="M986" s="160"/>
      <c r="N986" s="161"/>
      <c r="O986" s="161"/>
      <c r="P986" s="162">
        <f>SUM(P987:P996)</f>
        <v>0</v>
      </c>
      <c r="Q986" s="161"/>
      <c r="R986" s="162">
        <f>SUM(R987:R996)</f>
        <v>1.9482799999999998E-2</v>
      </c>
      <c r="S986" s="161"/>
      <c r="T986" s="163">
        <f>SUM(T987:T996)</f>
        <v>0</v>
      </c>
      <c r="AR986" s="156" t="s">
        <v>93</v>
      </c>
      <c r="AT986" s="164" t="s">
        <v>82</v>
      </c>
      <c r="AU986" s="164" t="s">
        <v>91</v>
      </c>
      <c r="AY986" s="156" t="s">
        <v>159</v>
      </c>
      <c r="BK986" s="165">
        <f>SUM(BK987:BK996)</f>
        <v>0</v>
      </c>
    </row>
    <row r="987" spans="1:65" s="2" customFormat="1" ht="19.8" customHeight="1">
      <c r="A987" s="34"/>
      <c r="B987" s="168"/>
      <c r="C987" s="169" t="s">
        <v>1578</v>
      </c>
      <c r="D987" s="169" t="s">
        <v>161</v>
      </c>
      <c r="E987" s="170" t="s">
        <v>1579</v>
      </c>
      <c r="F987" s="171" t="s">
        <v>1580</v>
      </c>
      <c r="G987" s="172" t="s">
        <v>164</v>
      </c>
      <c r="H987" s="173">
        <v>5.976</v>
      </c>
      <c r="I987" s="174"/>
      <c r="J987" s="175">
        <f>ROUND(I987*H987,2)</f>
        <v>0</v>
      </c>
      <c r="K987" s="176"/>
      <c r="L987" s="35"/>
      <c r="M987" s="177" t="s">
        <v>1</v>
      </c>
      <c r="N987" s="178" t="s">
        <v>48</v>
      </c>
      <c r="O987" s="60"/>
      <c r="P987" s="179">
        <f>O987*H987</f>
        <v>0</v>
      </c>
      <c r="Q987" s="179">
        <v>4.0000000000000002E-4</v>
      </c>
      <c r="R987" s="179">
        <f>Q987*H987</f>
        <v>2.3904E-3</v>
      </c>
      <c r="S987" s="179">
        <v>0</v>
      </c>
      <c r="T987" s="180">
        <f>S987*H987</f>
        <v>0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81" t="s">
        <v>247</v>
      </c>
      <c r="AT987" s="181" t="s">
        <v>161</v>
      </c>
      <c r="AU987" s="181" t="s">
        <v>93</v>
      </c>
      <c r="AY987" s="18" t="s">
        <v>159</v>
      </c>
      <c r="BE987" s="182">
        <f>IF(N987="základní",J987,0)</f>
        <v>0</v>
      </c>
      <c r="BF987" s="182">
        <f>IF(N987="snížená",J987,0)</f>
        <v>0</v>
      </c>
      <c r="BG987" s="182">
        <f>IF(N987="zákl. přenesená",J987,0)</f>
        <v>0</v>
      </c>
      <c r="BH987" s="182">
        <f>IF(N987="sníž. přenesená",J987,0)</f>
        <v>0</v>
      </c>
      <c r="BI987" s="182">
        <f>IF(N987="nulová",J987,0)</f>
        <v>0</v>
      </c>
      <c r="BJ987" s="18" t="s">
        <v>91</v>
      </c>
      <c r="BK987" s="182">
        <f>ROUND(I987*H987,2)</f>
        <v>0</v>
      </c>
      <c r="BL987" s="18" t="s">
        <v>247</v>
      </c>
      <c r="BM987" s="181" t="s">
        <v>1581</v>
      </c>
    </row>
    <row r="988" spans="1:65" s="13" customFormat="1">
      <c r="B988" s="183"/>
      <c r="D988" s="184" t="s">
        <v>167</v>
      </c>
      <c r="E988" s="185" t="s">
        <v>1</v>
      </c>
      <c r="F988" s="186" t="s">
        <v>756</v>
      </c>
      <c r="H988" s="185" t="s">
        <v>1</v>
      </c>
      <c r="I988" s="187"/>
      <c r="L988" s="183"/>
      <c r="M988" s="188"/>
      <c r="N988" s="189"/>
      <c r="O988" s="189"/>
      <c r="P988" s="189"/>
      <c r="Q988" s="189"/>
      <c r="R988" s="189"/>
      <c r="S988" s="189"/>
      <c r="T988" s="190"/>
      <c r="AT988" s="185" t="s">
        <v>167</v>
      </c>
      <c r="AU988" s="185" t="s">
        <v>93</v>
      </c>
      <c r="AV988" s="13" t="s">
        <v>91</v>
      </c>
      <c r="AW988" s="13" t="s">
        <v>38</v>
      </c>
      <c r="AX988" s="13" t="s">
        <v>83</v>
      </c>
      <c r="AY988" s="185" t="s">
        <v>159</v>
      </c>
    </row>
    <row r="989" spans="1:65" s="14" customFormat="1">
      <c r="B989" s="191"/>
      <c r="D989" s="184" t="s">
        <v>167</v>
      </c>
      <c r="E989" s="192" t="s">
        <v>1</v>
      </c>
      <c r="F989" s="193" t="s">
        <v>1045</v>
      </c>
      <c r="H989" s="194">
        <v>5.976</v>
      </c>
      <c r="I989" s="195"/>
      <c r="L989" s="191"/>
      <c r="M989" s="196"/>
      <c r="N989" s="197"/>
      <c r="O989" s="197"/>
      <c r="P989" s="197"/>
      <c r="Q989" s="197"/>
      <c r="R989" s="197"/>
      <c r="S989" s="197"/>
      <c r="T989" s="198"/>
      <c r="AT989" s="192" t="s">
        <v>167</v>
      </c>
      <c r="AU989" s="192" t="s">
        <v>93</v>
      </c>
      <c r="AV989" s="14" t="s">
        <v>93</v>
      </c>
      <c r="AW989" s="14" t="s">
        <v>38</v>
      </c>
      <c r="AX989" s="14" t="s">
        <v>83</v>
      </c>
      <c r="AY989" s="192" t="s">
        <v>159</v>
      </c>
    </row>
    <row r="990" spans="1:65" s="15" customFormat="1">
      <c r="B990" s="199"/>
      <c r="D990" s="184" t="s">
        <v>167</v>
      </c>
      <c r="E990" s="200" t="s">
        <v>1</v>
      </c>
      <c r="F990" s="201" t="s">
        <v>172</v>
      </c>
      <c r="H990" s="202">
        <v>5.976</v>
      </c>
      <c r="I990" s="203"/>
      <c r="L990" s="199"/>
      <c r="M990" s="204"/>
      <c r="N990" s="205"/>
      <c r="O990" s="205"/>
      <c r="P990" s="205"/>
      <c r="Q990" s="205"/>
      <c r="R990" s="205"/>
      <c r="S990" s="205"/>
      <c r="T990" s="206"/>
      <c r="AT990" s="200" t="s">
        <v>167</v>
      </c>
      <c r="AU990" s="200" t="s">
        <v>93</v>
      </c>
      <c r="AV990" s="15" t="s">
        <v>165</v>
      </c>
      <c r="AW990" s="15" t="s">
        <v>38</v>
      </c>
      <c r="AX990" s="15" t="s">
        <v>91</v>
      </c>
      <c r="AY990" s="200" t="s">
        <v>159</v>
      </c>
    </row>
    <row r="991" spans="1:65" s="2" customFormat="1" ht="19.8" customHeight="1">
      <c r="A991" s="34"/>
      <c r="B991" s="168"/>
      <c r="C991" s="207" t="s">
        <v>1582</v>
      </c>
      <c r="D991" s="207" t="s">
        <v>209</v>
      </c>
      <c r="E991" s="208" t="s">
        <v>1583</v>
      </c>
      <c r="F991" s="209" t="s">
        <v>1584</v>
      </c>
      <c r="G991" s="210" t="s">
        <v>164</v>
      </c>
      <c r="H991" s="211">
        <v>6.5739999999999998</v>
      </c>
      <c r="I991" s="212"/>
      <c r="J991" s="213">
        <f>ROUND(I991*H991,2)</f>
        <v>0</v>
      </c>
      <c r="K991" s="214"/>
      <c r="L991" s="215"/>
      <c r="M991" s="216" t="s">
        <v>1</v>
      </c>
      <c r="N991" s="217" t="s">
        <v>48</v>
      </c>
      <c r="O991" s="60"/>
      <c r="P991" s="179">
        <f>O991*H991</f>
        <v>0</v>
      </c>
      <c r="Q991" s="179">
        <v>2.5999999999999999E-3</v>
      </c>
      <c r="R991" s="179">
        <f>Q991*H991</f>
        <v>1.7092399999999997E-2</v>
      </c>
      <c r="S991" s="179">
        <v>0</v>
      </c>
      <c r="T991" s="180">
        <f>S991*H991</f>
        <v>0</v>
      </c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R991" s="181" t="s">
        <v>458</v>
      </c>
      <c r="AT991" s="181" t="s">
        <v>209</v>
      </c>
      <c r="AU991" s="181" t="s">
        <v>93</v>
      </c>
      <c r="AY991" s="18" t="s">
        <v>159</v>
      </c>
      <c r="BE991" s="182">
        <f>IF(N991="základní",J991,0)</f>
        <v>0</v>
      </c>
      <c r="BF991" s="182">
        <f>IF(N991="snížená",J991,0)</f>
        <v>0</v>
      </c>
      <c r="BG991" s="182">
        <f>IF(N991="zákl. přenesená",J991,0)</f>
        <v>0</v>
      </c>
      <c r="BH991" s="182">
        <f>IF(N991="sníž. přenesená",J991,0)</f>
        <v>0</v>
      </c>
      <c r="BI991" s="182">
        <f>IF(N991="nulová",J991,0)</f>
        <v>0</v>
      </c>
      <c r="BJ991" s="18" t="s">
        <v>91</v>
      </c>
      <c r="BK991" s="182">
        <f>ROUND(I991*H991,2)</f>
        <v>0</v>
      </c>
      <c r="BL991" s="18" t="s">
        <v>247</v>
      </c>
      <c r="BM991" s="181" t="s">
        <v>1585</v>
      </c>
    </row>
    <row r="992" spans="1:65" s="13" customFormat="1">
      <c r="B992" s="183"/>
      <c r="D992" s="184" t="s">
        <v>167</v>
      </c>
      <c r="E992" s="185" t="s">
        <v>1</v>
      </c>
      <c r="F992" s="186" t="s">
        <v>756</v>
      </c>
      <c r="H992" s="185" t="s">
        <v>1</v>
      </c>
      <c r="I992" s="187"/>
      <c r="L992" s="183"/>
      <c r="M992" s="188"/>
      <c r="N992" s="189"/>
      <c r="O992" s="189"/>
      <c r="P992" s="189"/>
      <c r="Q992" s="189"/>
      <c r="R992" s="189"/>
      <c r="S992" s="189"/>
      <c r="T992" s="190"/>
      <c r="AT992" s="185" t="s">
        <v>167</v>
      </c>
      <c r="AU992" s="185" t="s">
        <v>93</v>
      </c>
      <c r="AV992" s="13" t="s">
        <v>91</v>
      </c>
      <c r="AW992" s="13" t="s">
        <v>38</v>
      </c>
      <c r="AX992" s="13" t="s">
        <v>83</v>
      </c>
      <c r="AY992" s="185" t="s">
        <v>159</v>
      </c>
    </row>
    <row r="993" spans="1:65" s="14" customFormat="1">
      <c r="B993" s="191"/>
      <c r="D993" s="184" t="s">
        <v>167</v>
      </c>
      <c r="E993" s="192" t="s">
        <v>1</v>
      </c>
      <c r="F993" s="193" t="s">
        <v>1586</v>
      </c>
      <c r="H993" s="194">
        <v>6.5739999999999998</v>
      </c>
      <c r="I993" s="195"/>
      <c r="L993" s="191"/>
      <c r="M993" s="196"/>
      <c r="N993" s="197"/>
      <c r="O993" s="197"/>
      <c r="P993" s="197"/>
      <c r="Q993" s="197"/>
      <c r="R993" s="197"/>
      <c r="S993" s="197"/>
      <c r="T993" s="198"/>
      <c r="AT993" s="192" t="s">
        <v>167</v>
      </c>
      <c r="AU993" s="192" t="s">
        <v>93</v>
      </c>
      <c r="AV993" s="14" t="s">
        <v>93</v>
      </c>
      <c r="AW993" s="14" t="s">
        <v>38</v>
      </c>
      <c r="AX993" s="14" t="s">
        <v>83</v>
      </c>
      <c r="AY993" s="192" t="s">
        <v>159</v>
      </c>
    </row>
    <row r="994" spans="1:65" s="15" customFormat="1">
      <c r="B994" s="199"/>
      <c r="D994" s="184" t="s">
        <v>167</v>
      </c>
      <c r="E994" s="200" t="s">
        <v>1</v>
      </c>
      <c r="F994" s="201" t="s">
        <v>172</v>
      </c>
      <c r="H994" s="202">
        <v>6.5739999999999998</v>
      </c>
      <c r="I994" s="203"/>
      <c r="L994" s="199"/>
      <c r="M994" s="204"/>
      <c r="N994" s="205"/>
      <c r="O994" s="205"/>
      <c r="P994" s="205"/>
      <c r="Q994" s="205"/>
      <c r="R994" s="205"/>
      <c r="S994" s="205"/>
      <c r="T994" s="206"/>
      <c r="AT994" s="200" t="s">
        <v>167</v>
      </c>
      <c r="AU994" s="200" t="s">
        <v>93</v>
      </c>
      <c r="AV994" s="15" t="s">
        <v>165</v>
      </c>
      <c r="AW994" s="15" t="s">
        <v>38</v>
      </c>
      <c r="AX994" s="15" t="s">
        <v>91</v>
      </c>
      <c r="AY994" s="200" t="s">
        <v>159</v>
      </c>
    </row>
    <row r="995" spans="1:65" s="2" customFormat="1" ht="19.8" customHeight="1">
      <c r="A995" s="34"/>
      <c r="B995" s="168"/>
      <c r="C995" s="169" t="s">
        <v>1587</v>
      </c>
      <c r="D995" s="169" t="s">
        <v>161</v>
      </c>
      <c r="E995" s="170" t="s">
        <v>1588</v>
      </c>
      <c r="F995" s="171" t="s">
        <v>1589</v>
      </c>
      <c r="G995" s="172" t="s">
        <v>308</v>
      </c>
      <c r="H995" s="173">
        <v>1.9E-2</v>
      </c>
      <c r="I995" s="174"/>
      <c r="J995" s="175">
        <f>ROUND(I995*H995,2)</f>
        <v>0</v>
      </c>
      <c r="K995" s="176"/>
      <c r="L995" s="35"/>
      <c r="M995" s="177" t="s">
        <v>1</v>
      </c>
      <c r="N995" s="178" t="s">
        <v>48</v>
      </c>
      <c r="O995" s="60"/>
      <c r="P995" s="179">
        <f>O995*H995</f>
        <v>0</v>
      </c>
      <c r="Q995" s="179">
        <v>0</v>
      </c>
      <c r="R995" s="179">
        <f>Q995*H995</f>
        <v>0</v>
      </c>
      <c r="S995" s="179">
        <v>0</v>
      </c>
      <c r="T995" s="180">
        <f>S995*H995</f>
        <v>0</v>
      </c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R995" s="181" t="s">
        <v>247</v>
      </c>
      <c r="AT995" s="181" t="s">
        <v>161</v>
      </c>
      <c r="AU995" s="181" t="s">
        <v>93</v>
      </c>
      <c r="AY995" s="18" t="s">
        <v>159</v>
      </c>
      <c r="BE995" s="182">
        <f>IF(N995="základní",J995,0)</f>
        <v>0</v>
      </c>
      <c r="BF995" s="182">
        <f>IF(N995="snížená",J995,0)</f>
        <v>0</v>
      </c>
      <c r="BG995" s="182">
        <f>IF(N995="zákl. přenesená",J995,0)</f>
        <v>0</v>
      </c>
      <c r="BH995" s="182">
        <f>IF(N995="sníž. přenesená",J995,0)</f>
        <v>0</v>
      </c>
      <c r="BI995" s="182">
        <f>IF(N995="nulová",J995,0)</f>
        <v>0</v>
      </c>
      <c r="BJ995" s="18" t="s">
        <v>91</v>
      </c>
      <c r="BK995" s="182">
        <f>ROUND(I995*H995,2)</f>
        <v>0</v>
      </c>
      <c r="BL995" s="18" t="s">
        <v>247</v>
      </c>
      <c r="BM995" s="181" t="s">
        <v>1590</v>
      </c>
    </row>
    <row r="996" spans="1:65" s="2" customFormat="1" ht="19.8" customHeight="1">
      <c r="A996" s="34"/>
      <c r="B996" s="168"/>
      <c r="C996" s="169" t="s">
        <v>1591</v>
      </c>
      <c r="D996" s="169" t="s">
        <v>161</v>
      </c>
      <c r="E996" s="170" t="s">
        <v>1592</v>
      </c>
      <c r="F996" s="171" t="s">
        <v>1593</v>
      </c>
      <c r="G996" s="172" t="s">
        <v>308</v>
      </c>
      <c r="H996" s="173">
        <v>1.9E-2</v>
      </c>
      <c r="I996" s="174"/>
      <c r="J996" s="175">
        <f>ROUND(I996*H996,2)</f>
        <v>0</v>
      </c>
      <c r="K996" s="176"/>
      <c r="L996" s="35"/>
      <c r="M996" s="177" t="s">
        <v>1</v>
      </c>
      <c r="N996" s="178" t="s">
        <v>48</v>
      </c>
      <c r="O996" s="60"/>
      <c r="P996" s="179">
        <f>O996*H996</f>
        <v>0</v>
      </c>
      <c r="Q996" s="179">
        <v>0</v>
      </c>
      <c r="R996" s="179">
        <f>Q996*H996</f>
        <v>0</v>
      </c>
      <c r="S996" s="179">
        <v>0</v>
      </c>
      <c r="T996" s="180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181" t="s">
        <v>247</v>
      </c>
      <c r="AT996" s="181" t="s">
        <v>161</v>
      </c>
      <c r="AU996" s="181" t="s">
        <v>93</v>
      </c>
      <c r="AY996" s="18" t="s">
        <v>159</v>
      </c>
      <c r="BE996" s="182">
        <f>IF(N996="základní",J996,0)</f>
        <v>0</v>
      </c>
      <c r="BF996" s="182">
        <f>IF(N996="snížená",J996,0)</f>
        <v>0</v>
      </c>
      <c r="BG996" s="182">
        <f>IF(N996="zákl. přenesená",J996,0)</f>
        <v>0</v>
      </c>
      <c r="BH996" s="182">
        <f>IF(N996="sníž. přenesená",J996,0)</f>
        <v>0</v>
      </c>
      <c r="BI996" s="182">
        <f>IF(N996="nulová",J996,0)</f>
        <v>0</v>
      </c>
      <c r="BJ996" s="18" t="s">
        <v>91</v>
      </c>
      <c r="BK996" s="182">
        <f>ROUND(I996*H996,2)</f>
        <v>0</v>
      </c>
      <c r="BL996" s="18" t="s">
        <v>247</v>
      </c>
      <c r="BM996" s="181" t="s">
        <v>1594</v>
      </c>
    </row>
    <row r="997" spans="1:65" s="12" customFormat="1" ht="22.8" customHeight="1">
      <c r="B997" s="155"/>
      <c r="D997" s="156" t="s">
        <v>82</v>
      </c>
      <c r="E997" s="166" t="s">
        <v>1595</v>
      </c>
      <c r="F997" s="166" t="s">
        <v>1596</v>
      </c>
      <c r="I997" s="158"/>
      <c r="J997" s="167">
        <f>BK997</f>
        <v>0</v>
      </c>
      <c r="L997" s="155"/>
      <c r="M997" s="160"/>
      <c r="N997" s="161"/>
      <c r="O997" s="161"/>
      <c r="P997" s="162">
        <f>SUM(P998:P1026)</f>
        <v>0</v>
      </c>
      <c r="Q997" s="161"/>
      <c r="R997" s="162">
        <f>SUM(R998:R1026)</f>
        <v>3.2065283199999999</v>
      </c>
      <c r="S997" s="161"/>
      <c r="T997" s="163">
        <f>SUM(T998:T1026)</f>
        <v>0</v>
      </c>
      <c r="AR997" s="156" t="s">
        <v>93</v>
      </c>
      <c r="AT997" s="164" t="s">
        <v>82</v>
      </c>
      <c r="AU997" s="164" t="s">
        <v>91</v>
      </c>
      <c r="AY997" s="156" t="s">
        <v>159</v>
      </c>
      <c r="BK997" s="165">
        <f>SUM(BK998:BK1026)</f>
        <v>0</v>
      </c>
    </row>
    <row r="998" spans="1:65" s="2" customFormat="1" ht="19.8" customHeight="1">
      <c r="A998" s="34"/>
      <c r="B998" s="168"/>
      <c r="C998" s="169" t="s">
        <v>1597</v>
      </c>
      <c r="D998" s="169" t="s">
        <v>161</v>
      </c>
      <c r="E998" s="170" t="s">
        <v>1598</v>
      </c>
      <c r="F998" s="171" t="s">
        <v>1599</v>
      </c>
      <c r="G998" s="172" t="s">
        <v>164</v>
      </c>
      <c r="H998" s="173">
        <v>287.464</v>
      </c>
      <c r="I998" s="174"/>
      <c r="J998" s="175">
        <f>ROUND(I998*H998,2)</f>
        <v>0</v>
      </c>
      <c r="K998" s="176"/>
      <c r="L998" s="35"/>
      <c r="M998" s="177" t="s">
        <v>1</v>
      </c>
      <c r="N998" s="178" t="s">
        <v>48</v>
      </c>
      <c r="O998" s="60"/>
      <c r="P998" s="179">
        <f>O998*H998</f>
        <v>0</v>
      </c>
      <c r="Q998" s="179">
        <v>5.4000000000000001E-4</v>
      </c>
      <c r="R998" s="179">
        <f>Q998*H998</f>
        <v>0.15523055999999999</v>
      </c>
      <c r="S998" s="179">
        <v>0</v>
      </c>
      <c r="T998" s="180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181" t="s">
        <v>247</v>
      </c>
      <c r="AT998" s="181" t="s">
        <v>161</v>
      </c>
      <c r="AU998" s="181" t="s">
        <v>93</v>
      </c>
      <c r="AY998" s="18" t="s">
        <v>159</v>
      </c>
      <c r="BE998" s="182">
        <f>IF(N998="základní",J998,0)</f>
        <v>0</v>
      </c>
      <c r="BF998" s="182">
        <f>IF(N998="snížená",J998,0)</f>
        <v>0</v>
      </c>
      <c r="BG998" s="182">
        <f>IF(N998="zákl. přenesená",J998,0)</f>
        <v>0</v>
      </c>
      <c r="BH998" s="182">
        <f>IF(N998="sníž. přenesená",J998,0)</f>
        <v>0</v>
      </c>
      <c r="BI998" s="182">
        <f>IF(N998="nulová",J998,0)</f>
        <v>0</v>
      </c>
      <c r="BJ998" s="18" t="s">
        <v>91</v>
      </c>
      <c r="BK998" s="182">
        <f>ROUND(I998*H998,2)</f>
        <v>0</v>
      </c>
      <c r="BL998" s="18" t="s">
        <v>247</v>
      </c>
      <c r="BM998" s="181" t="s">
        <v>1600</v>
      </c>
    </row>
    <row r="999" spans="1:65" s="13" customFormat="1">
      <c r="B999" s="183"/>
      <c r="D999" s="184" t="s">
        <v>167</v>
      </c>
      <c r="E999" s="185" t="s">
        <v>1</v>
      </c>
      <c r="F999" s="186" t="s">
        <v>794</v>
      </c>
      <c r="H999" s="185" t="s">
        <v>1</v>
      </c>
      <c r="I999" s="187"/>
      <c r="L999" s="183"/>
      <c r="M999" s="188"/>
      <c r="N999" s="189"/>
      <c r="O999" s="189"/>
      <c r="P999" s="189"/>
      <c r="Q999" s="189"/>
      <c r="R999" s="189"/>
      <c r="S999" s="189"/>
      <c r="T999" s="190"/>
      <c r="AT999" s="185" t="s">
        <v>167</v>
      </c>
      <c r="AU999" s="185" t="s">
        <v>93</v>
      </c>
      <c r="AV999" s="13" t="s">
        <v>91</v>
      </c>
      <c r="AW999" s="13" t="s">
        <v>38</v>
      </c>
      <c r="AX999" s="13" t="s">
        <v>83</v>
      </c>
      <c r="AY999" s="185" t="s">
        <v>159</v>
      </c>
    </row>
    <row r="1000" spans="1:65" s="13" customFormat="1" ht="20.399999999999999">
      <c r="B1000" s="183"/>
      <c r="D1000" s="184" t="s">
        <v>167</v>
      </c>
      <c r="E1000" s="185" t="s">
        <v>1</v>
      </c>
      <c r="F1000" s="186" t="s">
        <v>1601</v>
      </c>
      <c r="H1000" s="185" t="s">
        <v>1</v>
      </c>
      <c r="I1000" s="187"/>
      <c r="L1000" s="183"/>
      <c r="M1000" s="188"/>
      <c r="N1000" s="189"/>
      <c r="O1000" s="189"/>
      <c r="P1000" s="189"/>
      <c r="Q1000" s="189"/>
      <c r="R1000" s="189"/>
      <c r="S1000" s="189"/>
      <c r="T1000" s="190"/>
      <c r="AT1000" s="185" t="s">
        <v>167</v>
      </c>
      <c r="AU1000" s="185" t="s">
        <v>93</v>
      </c>
      <c r="AV1000" s="13" t="s">
        <v>91</v>
      </c>
      <c r="AW1000" s="13" t="s">
        <v>38</v>
      </c>
      <c r="AX1000" s="13" t="s">
        <v>83</v>
      </c>
      <c r="AY1000" s="185" t="s">
        <v>159</v>
      </c>
    </row>
    <row r="1001" spans="1:65" s="14" customFormat="1" ht="30.6">
      <c r="B1001" s="191"/>
      <c r="D1001" s="184" t="s">
        <v>167</v>
      </c>
      <c r="E1001" s="192" t="s">
        <v>1</v>
      </c>
      <c r="F1001" s="193" t="s">
        <v>815</v>
      </c>
      <c r="H1001" s="194">
        <v>280.28100000000001</v>
      </c>
      <c r="I1001" s="195"/>
      <c r="L1001" s="191"/>
      <c r="M1001" s="196"/>
      <c r="N1001" s="197"/>
      <c r="O1001" s="197"/>
      <c r="P1001" s="197"/>
      <c r="Q1001" s="197"/>
      <c r="R1001" s="197"/>
      <c r="S1001" s="197"/>
      <c r="T1001" s="198"/>
      <c r="AT1001" s="192" t="s">
        <v>167</v>
      </c>
      <c r="AU1001" s="192" t="s">
        <v>93</v>
      </c>
      <c r="AV1001" s="14" t="s">
        <v>93</v>
      </c>
      <c r="AW1001" s="14" t="s">
        <v>38</v>
      </c>
      <c r="AX1001" s="14" t="s">
        <v>83</v>
      </c>
      <c r="AY1001" s="192" t="s">
        <v>159</v>
      </c>
    </row>
    <row r="1002" spans="1:65" s="14" customFormat="1">
      <c r="B1002" s="191"/>
      <c r="D1002" s="184" t="s">
        <v>167</v>
      </c>
      <c r="E1002" s="192" t="s">
        <v>1</v>
      </c>
      <c r="F1002" s="193" t="s">
        <v>806</v>
      </c>
      <c r="H1002" s="194">
        <v>7.1829999999999998</v>
      </c>
      <c r="I1002" s="195"/>
      <c r="L1002" s="191"/>
      <c r="M1002" s="196"/>
      <c r="N1002" s="197"/>
      <c r="O1002" s="197"/>
      <c r="P1002" s="197"/>
      <c r="Q1002" s="197"/>
      <c r="R1002" s="197"/>
      <c r="S1002" s="197"/>
      <c r="T1002" s="198"/>
      <c r="AT1002" s="192" t="s">
        <v>167</v>
      </c>
      <c r="AU1002" s="192" t="s">
        <v>93</v>
      </c>
      <c r="AV1002" s="14" t="s">
        <v>93</v>
      </c>
      <c r="AW1002" s="14" t="s">
        <v>38</v>
      </c>
      <c r="AX1002" s="14" t="s">
        <v>83</v>
      </c>
      <c r="AY1002" s="192" t="s">
        <v>159</v>
      </c>
    </row>
    <row r="1003" spans="1:65" s="15" customFormat="1">
      <c r="B1003" s="199"/>
      <c r="D1003" s="184" t="s">
        <v>167</v>
      </c>
      <c r="E1003" s="200" t="s">
        <v>1</v>
      </c>
      <c r="F1003" s="201" t="s">
        <v>172</v>
      </c>
      <c r="H1003" s="202">
        <v>287.464</v>
      </c>
      <c r="I1003" s="203"/>
      <c r="L1003" s="199"/>
      <c r="M1003" s="204"/>
      <c r="N1003" s="205"/>
      <c r="O1003" s="205"/>
      <c r="P1003" s="205"/>
      <c r="Q1003" s="205"/>
      <c r="R1003" s="205"/>
      <c r="S1003" s="205"/>
      <c r="T1003" s="206"/>
      <c r="AT1003" s="200" t="s">
        <v>167</v>
      </c>
      <c r="AU1003" s="200" t="s">
        <v>93</v>
      </c>
      <c r="AV1003" s="15" t="s">
        <v>165</v>
      </c>
      <c r="AW1003" s="15" t="s">
        <v>38</v>
      </c>
      <c r="AX1003" s="15" t="s">
        <v>91</v>
      </c>
      <c r="AY1003" s="200" t="s">
        <v>159</v>
      </c>
    </row>
    <row r="1004" spans="1:65" s="2" customFormat="1" ht="19.8" customHeight="1">
      <c r="A1004" s="34"/>
      <c r="B1004" s="168"/>
      <c r="C1004" s="169" t="s">
        <v>1602</v>
      </c>
      <c r="D1004" s="169" t="s">
        <v>161</v>
      </c>
      <c r="E1004" s="170" t="s">
        <v>1603</v>
      </c>
      <c r="F1004" s="171" t="s">
        <v>1604</v>
      </c>
      <c r="G1004" s="172" t="s">
        <v>164</v>
      </c>
      <c r="H1004" s="173">
        <v>287.464</v>
      </c>
      <c r="I1004" s="174"/>
      <c r="J1004" s="175">
        <f>ROUND(I1004*H1004,2)</f>
        <v>0</v>
      </c>
      <c r="K1004" s="176"/>
      <c r="L1004" s="35"/>
      <c r="M1004" s="177" t="s">
        <v>1</v>
      </c>
      <c r="N1004" s="178" t="s">
        <v>48</v>
      </c>
      <c r="O1004" s="60"/>
      <c r="P1004" s="179">
        <f>O1004*H1004</f>
        <v>0</v>
      </c>
      <c r="Q1004" s="179">
        <v>5.4000000000000003E-3</v>
      </c>
      <c r="R1004" s="179">
        <f>Q1004*H1004</f>
        <v>1.5523056000000002</v>
      </c>
      <c r="S1004" s="179">
        <v>0</v>
      </c>
      <c r="T1004" s="180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181" t="s">
        <v>247</v>
      </c>
      <c r="AT1004" s="181" t="s">
        <v>161</v>
      </c>
      <c r="AU1004" s="181" t="s">
        <v>93</v>
      </c>
      <c r="AY1004" s="18" t="s">
        <v>159</v>
      </c>
      <c r="BE1004" s="182">
        <f>IF(N1004="základní",J1004,0)</f>
        <v>0</v>
      </c>
      <c r="BF1004" s="182">
        <f>IF(N1004="snížená",J1004,0)</f>
        <v>0</v>
      </c>
      <c r="BG1004" s="182">
        <f>IF(N1004="zákl. přenesená",J1004,0)</f>
        <v>0</v>
      </c>
      <c r="BH1004" s="182">
        <f>IF(N1004="sníž. přenesená",J1004,0)</f>
        <v>0</v>
      </c>
      <c r="BI1004" s="182">
        <f>IF(N1004="nulová",J1004,0)</f>
        <v>0</v>
      </c>
      <c r="BJ1004" s="18" t="s">
        <v>91</v>
      </c>
      <c r="BK1004" s="182">
        <f>ROUND(I1004*H1004,2)</f>
        <v>0</v>
      </c>
      <c r="BL1004" s="18" t="s">
        <v>247</v>
      </c>
      <c r="BM1004" s="181" t="s">
        <v>1605</v>
      </c>
    </row>
    <row r="1005" spans="1:65" s="13" customFormat="1">
      <c r="B1005" s="183"/>
      <c r="D1005" s="184" t="s">
        <v>167</v>
      </c>
      <c r="E1005" s="185" t="s">
        <v>1</v>
      </c>
      <c r="F1005" s="186" t="s">
        <v>793</v>
      </c>
      <c r="H1005" s="185" t="s">
        <v>1</v>
      </c>
      <c r="I1005" s="187"/>
      <c r="L1005" s="183"/>
      <c r="M1005" s="188"/>
      <c r="N1005" s="189"/>
      <c r="O1005" s="189"/>
      <c r="P1005" s="189"/>
      <c r="Q1005" s="189"/>
      <c r="R1005" s="189"/>
      <c r="S1005" s="189"/>
      <c r="T1005" s="190"/>
      <c r="AT1005" s="185" t="s">
        <v>167</v>
      </c>
      <c r="AU1005" s="185" t="s">
        <v>93</v>
      </c>
      <c r="AV1005" s="13" t="s">
        <v>91</v>
      </c>
      <c r="AW1005" s="13" t="s">
        <v>38</v>
      </c>
      <c r="AX1005" s="13" t="s">
        <v>83</v>
      </c>
      <c r="AY1005" s="185" t="s">
        <v>159</v>
      </c>
    </row>
    <row r="1006" spans="1:65" s="13" customFormat="1">
      <c r="B1006" s="183"/>
      <c r="D1006" s="184" t="s">
        <v>167</v>
      </c>
      <c r="E1006" s="185" t="s">
        <v>1</v>
      </c>
      <c r="F1006" s="186" t="s">
        <v>794</v>
      </c>
      <c r="H1006" s="185" t="s">
        <v>1</v>
      </c>
      <c r="I1006" s="187"/>
      <c r="L1006" s="183"/>
      <c r="M1006" s="188"/>
      <c r="N1006" s="189"/>
      <c r="O1006" s="189"/>
      <c r="P1006" s="189"/>
      <c r="Q1006" s="189"/>
      <c r="R1006" s="189"/>
      <c r="S1006" s="189"/>
      <c r="T1006" s="190"/>
      <c r="AT1006" s="185" t="s">
        <v>167</v>
      </c>
      <c r="AU1006" s="185" t="s">
        <v>93</v>
      </c>
      <c r="AV1006" s="13" t="s">
        <v>91</v>
      </c>
      <c r="AW1006" s="13" t="s">
        <v>38</v>
      </c>
      <c r="AX1006" s="13" t="s">
        <v>83</v>
      </c>
      <c r="AY1006" s="185" t="s">
        <v>159</v>
      </c>
    </row>
    <row r="1007" spans="1:65" s="13" customFormat="1" ht="20.399999999999999">
      <c r="B1007" s="183"/>
      <c r="D1007" s="184" t="s">
        <v>167</v>
      </c>
      <c r="E1007" s="185" t="s">
        <v>1</v>
      </c>
      <c r="F1007" s="186" t="s">
        <v>1606</v>
      </c>
      <c r="H1007" s="185" t="s">
        <v>1</v>
      </c>
      <c r="I1007" s="187"/>
      <c r="L1007" s="183"/>
      <c r="M1007" s="188"/>
      <c r="N1007" s="189"/>
      <c r="O1007" s="189"/>
      <c r="P1007" s="189"/>
      <c r="Q1007" s="189"/>
      <c r="R1007" s="189"/>
      <c r="S1007" s="189"/>
      <c r="T1007" s="190"/>
      <c r="AT1007" s="185" t="s">
        <v>167</v>
      </c>
      <c r="AU1007" s="185" t="s">
        <v>93</v>
      </c>
      <c r="AV1007" s="13" t="s">
        <v>91</v>
      </c>
      <c r="AW1007" s="13" t="s">
        <v>38</v>
      </c>
      <c r="AX1007" s="13" t="s">
        <v>83</v>
      </c>
      <c r="AY1007" s="185" t="s">
        <v>159</v>
      </c>
    </row>
    <row r="1008" spans="1:65" s="13" customFormat="1" ht="20.399999999999999">
      <c r="B1008" s="183"/>
      <c r="D1008" s="184" t="s">
        <v>167</v>
      </c>
      <c r="E1008" s="185" t="s">
        <v>1</v>
      </c>
      <c r="F1008" s="186" t="s">
        <v>1607</v>
      </c>
      <c r="H1008" s="185" t="s">
        <v>1</v>
      </c>
      <c r="I1008" s="187"/>
      <c r="L1008" s="183"/>
      <c r="M1008" s="188"/>
      <c r="N1008" s="189"/>
      <c r="O1008" s="189"/>
      <c r="P1008" s="189"/>
      <c r="Q1008" s="189"/>
      <c r="R1008" s="189"/>
      <c r="S1008" s="189"/>
      <c r="T1008" s="190"/>
      <c r="AT1008" s="185" t="s">
        <v>167</v>
      </c>
      <c r="AU1008" s="185" t="s">
        <v>93</v>
      </c>
      <c r="AV1008" s="13" t="s">
        <v>91</v>
      </c>
      <c r="AW1008" s="13" t="s">
        <v>38</v>
      </c>
      <c r="AX1008" s="13" t="s">
        <v>83</v>
      </c>
      <c r="AY1008" s="185" t="s">
        <v>159</v>
      </c>
    </row>
    <row r="1009" spans="1:65" s="14" customFormat="1" ht="30.6">
      <c r="B1009" s="191"/>
      <c r="D1009" s="184" t="s">
        <v>167</v>
      </c>
      <c r="E1009" s="192" t="s">
        <v>1</v>
      </c>
      <c r="F1009" s="193" t="s">
        <v>815</v>
      </c>
      <c r="H1009" s="194">
        <v>280.28100000000001</v>
      </c>
      <c r="I1009" s="195"/>
      <c r="L1009" s="191"/>
      <c r="M1009" s="196"/>
      <c r="N1009" s="197"/>
      <c r="O1009" s="197"/>
      <c r="P1009" s="197"/>
      <c r="Q1009" s="197"/>
      <c r="R1009" s="197"/>
      <c r="S1009" s="197"/>
      <c r="T1009" s="198"/>
      <c r="AT1009" s="192" t="s">
        <v>167</v>
      </c>
      <c r="AU1009" s="192" t="s">
        <v>93</v>
      </c>
      <c r="AV1009" s="14" t="s">
        <v>93</v>
      </c>
      <c r="AW1009" s="14" t="s">
        <v>38</v>
      </c>
      <c r="AX1009" s="14" t="s">
        <v>83</v>
      </c>
      <c r="AY1009" s="192" t="s">
        <v>159</v>
      </c>
    </row>
    <row r="1010" spans="1:65" s="14" customFormat="1">
      <c r="B1010" s="191"/>
      <c r="D1010" s="184" t="s">
        <v>167</v>
      </c>
      <c r="E1010" s="192" t="s">
        <v>1</v>
      </c>
      <c r="F1010" s="193" t="s">
        <v>806</v>
      </c>
      <c r="H1010" s="194">
        <v>7.1829999999999998</v>
      </c>
      <c r="I1010" s="195"/>
      <c r="L1010" s="191"/>
      <c r="M1010" s="196"/>
      <c r="N1010" s="197"/>
      <c r="O1010" s="197"/>
      <c r="P1010" s="197"/>
      <c r="Q1010" s="197"/>
      <c r="R1010" s="197"/>
      <c r="S1010" s="197"/>
      <c r="T1010" s="198"/>
      <c r="AT1010" s="192" t="s">
        <v>167</v>
      </c>
      <c r="AU1010" s="192" t="s">
        <v>93</v>
      </c>
      <c r="AV1010" s="14" t="s">
        <v>93</v>
      </c>
      <c r="AW1010" s="14" t="s">
        <v>38</v>
      </c>
      <c r="AX1010" s="14" t="s">
        <v>83</v>
      </c>
      <c r="AY1010" s="192" t="s">
        <v>159</v>
      </c>
    </row>
    <row r="1011" spans="1:65" s="15" customFormat="1">
      <c r="B1011" s="199"/>
      <c r="D1011" s="184" t="s">
        <v>167</v>
      </c>
      <c r="E1011" s="200" t="s">
        <v>1</v>
      </c>
      <c r="F1011" s="201" t="s">
        <v>172</v>
      </c>
      <c r="H1011" s="202">
        <v>287.464</v>
      </c>
      <c r="I1011" s="203"/>
      <c r="L1011" s="199"/>
      <c r="M1011" s="204"/>
      <c r="N1011" s="205"/>
      <c r="O1011" s="205"/>
      <c r="P1011" s="205"/>
      <c r="Q1011" s="205"/>
      <c r="R1011" s="205"/>
      <c r="S1011" s="205"/>
      <c r="T1011" s="206"/>
      <c r="AT1011" s="200" t="s">
        <v>167</v>
      </c>
      <c r="AU1011" s="200" t="s">
        <v>93</v>
      </c>
      <c r="AV1011" s="15" t="s">
        <v>165</v>
      </c>
      <c r="AW1011" s="15" t="s">
        <v>38</v>
      </c>
      <c r="AX1011" s="15" t="s">
        <v>91</v>
      </c>
      <c r="AY1011" s="200" t="s">
        <v>159</v>
      </c>
    </row>
    <row r="1012" spans="1:65" s="2" customFormat="1" ht="19.8" customHeight="1">
      <c r="A1012" s="34"/>
      <c r="B1012" s="168"/>
      <c r="C1012" s="169" t="s">
        <v>1608</v>
      </c>
      <c r="D1012" s="169" t="s">
        <v>161</v>
      </c>
      <c r="E1012" s="170" t="s">
        <v>1609</v>
      </c>
      <c r="F1012" s="171" t="s">
        <v>1610</v>
      </c>
      <c r="G1012" s="172" t="s">
        <v>164</v>
      </c>
      <c r="H1012" s="173">
        <v>287.464</v>
      </c>
      <c r="I1012" s="174"/>
      <c r="J1012" s="175">
        <f>ROUND(I1012*H1012,2)</f>
        <v>0</v>
      </c>
      <c r="K1012" s="176"/>
      <c r="L1012" s="35"/>
      <c r="M1012" s="177" t="s">
        <v>1</v>
      </c>
      <c r="N1012" s="178" t="s">
        <v>48</v>
      </c>
      <c r="O1012" s="60"/>
      <c r="P1012" s="179">
        <f>O1012*H1012</f>
        <v>0</v>
      </c>
      <c r="Q1012" s="179">
        <v>4.0000000000000001E-3</v>
      </c>
      <c r="R1012" s="179">
        <f>Q1012*H1012</f>
        <v>1.149856</v>
      </c>
      <c r="S1012" s="179">
        <v>0</v>
      </c>
      <c r="T1012" s="180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81" t="s">
        <v>247</v>
      </c>
      <c r="AT1012" s="181" t="s">
        <v>161</v>
      </c>
      <c r="AU1012" s="181" t="s">
        <v>93</v>
      </c>
      <c r="AY1012" s="18" t="s">
        <v>159</v>
      </c>
      <c r="BE1012" s="182">
        <f>IF(N1012="základní",J1012,0)</f>
        <v>0</v>
      </c>
      <c r="BF1012" s="182">
        <f>IF(N1012="snížená",J1012,0)</f>
        <v>0</v>
      </c>
      <c r="BG1012" s="182">
        <f>IF(N1012="zákl. přenesená",J1012,0)</f>
        <v>0</v>
      </c>
      <c r="BH1012" s="182">
        <f>IF(N1012="sníž. přenesená",J1012,0)</f>
        <v>0</v>
      </c>
      <c r="BI1012" s="182">
        <f>IF(N1012="nulová",J1012,0)</f>
        <v>0</v>
      </c>
      <c r="BJ1012" s="18" t="s">
        <v>91</v>
      </c>
      <c r="BK1012" s="182">
        <f>ROUND(I1012*H1012,2)</f>
        <v>0</v>
      </c>
      <c r="BL1012" s="18" t="s">
        <v>247</v>
      </c>
      <c r="BM1012" s="181" t="s">
        <v>1611</v>
      </c>
    </row>
    <row r="1013" spans="1:65" s="14" customFormat="1">
      <c r="B1013" s="191"/>
      <c r="D1013" s="184" t="s">
        <v>167</v>
      </c>
      <c r="E1013" s="192" t="s">
        <v>1</v>
      </c>
      <c r="F1013" s="193" t="s">
        <v>1612</v>
      </c>
      <c r="H1013" s="194">
        <v>287.464</v>
      </c>
      <c r="I1013" s="195"/>
      <c r="L1013" s="191"/>
      <c r="M1013" s="196"/>
      <c r="N1013" s="197"/>
      <c r="O1013" s="197"/>
      <c r="P1013" s="197"/>
      <c r="Q1013" s="197"/>
      <c r="R1013" s="197"/>
      <c r="S1013" s="197"/>
      <c r="T1013" s="198"/>
      <c r="AT1013" s="192" t="s">
        <v>167</v>
      </c>
      <c r="AU1013" s="192" t="s">
        <v>93</v>
      </c>
      <c r="AV1013" s="14" t="s">
        <v>93</v>
      </c>
      <c r="AW1013" s="14" t="s">
        <v>38</v>
      </c>
      <c r="AX1013" s="14" t="s">
        <v>83</v>
      </c>
      <c r="AY1013" s="192" t="s">
        <v>159</v>
      </c>
    </row>
    <row r="1014" spans="1:65" s="15" customFormat="1">
      <c r="B1014" s="199"/>
      <c r="D1014" s="184" t="s">
        <v>167</v>
      </c>
      <c r="E1014" s="200" t="s">
        <v>1</v>
      </c>
      <c r="F1014" s="201" t="s">
        <v>172</v>
      </c>
      <c r="H1014" s="202">
        <v>287.464</v>
      </c>
      <c r="I1014" s="203"/>
      <c r="L1014" s="199"/>
      <c r="M1014" s="204"/>
      <c r="N1014" s="205"/>
      <c r="O1014" s="205"/>
      <c r="P1014" s="205"/>
      <c r="Q1014" s="205"/>
      <c r="R1014" s="205"/>
      <c r="S1014" s="205"/>
      <c r="T1014" s="206"/>
      <c r="AT1014" s="200" t="s">
        <v>167</v>
      </c>
      <c r="AU1014" s="200" t="s">
        <v>93</v>
      </c>
      <c r="AV1014" s="15" t="s">
        <v>165</v>
      </c>
      <c r="AW1014" s="15" t="s">
        <v>38</v>
      </c>
      <c r="AX1014" s="15" t="s">
        <v>91</v>
      </c>
      <c r="AY1014" s="200" t="s">
        <v>159</v>
      </c>
    </row>
    <row r="1015" spans="1:65" s="2" customFormat="1" ht="14.4" customHeight="1">
      <c r="A1015" s="34"/>
      <c r="B1015" s="168"/>
      <c r="C1015" s="169" t="s">
        <v>1613</v>
      </c>
      <c r="D1015" s="169" t="s">
        <v>161</v>
      </c>
      <c r="E1015" s="170" t="s">
        <v>1614</v>
      </c>
      <c r="F1015" s="171" t="s">
        <v>1615</v>
      </c>
      <c r="G1015" s="172" t="s">
        <v>164</v>
      </c>
      <c r="H1015" s="173">
        <v>287.464</v>
      </c>
      <c r="I1015" s="174"/>
      <c r="J1015" s="175">
        <f>ROUND(I1015*H1015,2)</f>
        <v>0</v>
      </c>
      <c r="K1015" s="176"/>
      <c r="L1015" s="35"/>
      <c r="M1015" s="177" t="s">
        <v>1</v>
      </c>
      <c r="N1015" s="178" t="s">
        <v>48</v>
      </c>
      <c r="O1015" s="60"/>
      <c r="P1015" s="179">
        <f>O1015*H1015</f>
        <v>0</v>
      </c>
      <c r="Q1015" s="179">
        <v>2.4000000000000001E-4</v>
      </c>
      <c r="R1015" s="179">
        <f>Q1015*H1015</f>
        <v>6.8991360000000002E-2</v>
      </c>
      <c r="S1015" s="179">
        <v>0</v>
      </c>
      <c r="T1015" s="180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81" t="s">
        <v>247</v>
      </c>
      <c r="AT1015" s="181" t="s">
        <v>161</v>
      </c>
      <c r="AU1015" s="181" t="s">
        <v>93</v>
      </c>
      <c r="AY1015" s="18" t="s">
        <v>159</v>
      </c>
      <c r="BE1015" s="182">
        <f>IF(N1015="základní",J1015,0)</f>
        <v>0</v>
      </c>
      <c r="BF1015" s="182">
        <f>IF(N1015="snížená",J1015,0)</f>
        <v>0</v>
      </c>
      <c r="BG1015" s="182">
        <f>IF(N1015="zákl. přenesená",J1015,0)</f>
        <v>0</v>
      </c>
      <c r="BH1015" s="182">
        <f>IF(N1015="sníž. přenesená",J1015,0)</f>
        <v>0</v>
      </c>
      <c r="BI1015" s="182">
        <f>IF(N1015="nulová",J1015,0)</f>
        <v>0</v>
      </c>
      <c r="BJ1015" s="18" t="s">
        <v>91</v>
      </c>
      <c r="BK1015" s="182">
        <f>ROUND(I1015*H1015,2)</f>
        <v>0</v>
      </c>
      <c r="BL1015" s="18" t="s">
        <v>247</v>
      </c>
      <c r="BM1015" s="181" t="s">
        <v>1616</v>
      </c>
    </row>
    <row r="1016" spans="1:65" s="13" customFormat="1">
      <c r="B1016" s="183"/>
      <c r="D1016" s="184" t="s">
        <v>167</v>
      </c>
      <c r="E1016" s="185" t="s">
        <v>1</v>
      </c>
      <c r="F1016" s="186" t="s">
        <v>794</v>
      </c>
      <c r="H1016" s="185" t="s">
        <v>1</v>
      </c>
      <c r="I1016" s="187"/>
      <c r="L1016" s="183"/>
      <c r="M1016" s="188"/>
      <c r="N1016" s="189"/>
      <c r="O1016" s="189"/>
      <c r="P1016" s="189"/>
      <c r="Q1016" s="189"/>
      <c r="R1016" s="189"/>
      <c r="S1016" s="189"/>
      <c r="T1016" s="190"/>
      <c r="AT1016" s="185" t="s">
        <v>167</v>
      </c>
      <c r="AU1016" s="185" t="s">
        <v>93</v>
      </c>
      <c r="AV1016" s="13" t="s">
        <v>91</v>
      </c>
      <c r="AW1016" s="13" t="s">
        <v>38</v>
      </c>
      <c r="AX1016" s="13" t="s">
        <v>83</v>
      </c>
      <c r="AY1016" s="185" t="s">
        <v>159</v>
      </c>
    </row>
    <row r="1017" spans="1:65" s="13" customFormat="1">
      <c r="B1017" s="183"/>
      <c r="D1017" s="184" t="s">
        <v>167</v>
      </c>
      <c r="E1017" s="185" t="s">
        <v>1</v>
      </c>
      <c r="F1017" s="186" t="s">
        <v>1617</v>
      </c>
      <c r="H1017" s="185" t="s">
        <v>1</v>
      </c>
      <c r="I1017" s="187"/>
      <c r="L1017" s="183"/>
      <c r="M1017" s="188"/>
      <c r="N1017" s="189"/>
      <c r="O1017" s="189"/>
      <c r="P1017" s="189"/>
      <c r="Q1017" s="189"/>
      <c r="R1017" s="189"/>
      <c r="S1017" s="189"/>
      <c r="T1017" s="190"/>
      <c r="AT1017" s="185" t="s">
        <v>167</v>
      </c>
      <c r="AU1017" s="185" t="s">
        <v>93</v>
      </c>
      <c r="AV1017" s="13" t="s">
        <v>91</v>
      </c>
      <c r="AW1017" s="13" t="s">
        <v>38</v>
      </c>
      <c r="AX1017" s="13" t="s">
        <v>83</v>
      </c>
      <c r="AY1017" s="185" t="s">
        <v>159</v>
      </c>
    </row>
    <row r="1018" spans="1:65" s="14" customFormat="1" ht="30.6">
      <c r="B1018" s="191"/>
      <c r="D1018" s="184" t="s">
        <v>167</v>
      </c>
      <c r="E1018" s="192" t="s">
        <v>1</v>
      </c>
      <c r="F1018" s="193" t="s">
        <v>815</v>
      </c>
      <c r="H1018" s="194">
        <v>280.28100000000001</v>
      </c>
      <c r="I1018" s="195"/>
      <c r="L1018" s="191"/>
      <c r="M1018" s="196"/>
      <c r="N1018" s="197"/>
      <c r="O1018" s="197"/>
      <c r="P1018" s="197"/>
      <c r="Q1018" s="197"/>
      <c r="R1018" s="197"/>
      <c r="S1018" s="197"/>
      <c r="T1018" s="198"/>
      <c r="AT1018" s="192" t="s">
        <v>167</v>
      </c>
      <c r="AU1018" s="192" t="s">
        <v>93</v>
      </c>
      <c r="AV1018" s="14" t="s">
        <v>93</v>
      </c>
      <c r="AW1018" s="14" t="s">
        <v>38</v>
      </c>
      <c r="AX1018" s="14" t="s">
        <v>83</v>
      </c>
      <c r="AY1018" s="192" t="s">
        <v>159</v>
      </c>
    </row>
    <row r="1019" spans="1:65" s="14" customFormat="1">
      <c r="B1019" s="191"/>
      <c r="D1019" s="184" t="s">
        <v>167</v>
      </c>
      <c r="E1019" s="192" t="s">
        <v>1</v>
      </c>
      <c r="F1019" s="193" t="s">
        <v>806</v>
      </c>
      <c r="H1019" s="194">
        <v>7.1829999999999998</v>
      </c>
      <c r="I1019" s="195"/>
      <c r="L1019" s="191"/>
      <c r="M1019" s="196"/>
      <c r="N1019" s="197"/>
      <c r="O1019" s="197"/>
      <c r="P1019" s="197"/>
      <c r="Q1019" s="197"/>
      <c r="R1019" s="197"/>
      <c r="S1019" s="197"/>
      <c r="T1019" s="198"/>
      <c r="AT1019" s="192" t="s">
        <v>167</v>
      </c>
      <c r="AU1019" s="192" t="s">
        <v>93</v>
      </c>
      <c r="AV1019" s="14" t="s">
        <v>93</v>
      </c>
      <c r="AW1019" s="14" t="s">
        <v>38</v>
      </c>
      <c r="AX1019" s="14" t="s">
        <v>83</v>
      </c>
      <c r="AY1019" s="192" t="s">
        <v>159</v>
      </c>
    </row>
    <row r="1020" spans="1:65" s="15" customFormat="1">
      <c r="B1020" s="199"/>
      <c r="D1020" s="184" t="s">
        <v>167</v>
      </c>
      <c r="E1020" s="200" t="s">
        <v>1</v>
      </c>
      <c r="F1020" s="201" t="s">
        <v>172</v>
      </c>
      <c r="H1020" s="202">
        <v>287.464</v>
      </c>
      <c r="I1020" s="203"/>
      <c r="L1020" s="199"/>
      <c r="M1020" s="204"/>
      <c r="N1020" s="205"/>
      <c r="O1020" s="205"/>
      <c r="P1020" s="205"/>
      <c r="Q1020" s="205"/>
      <c r="R1020" s="205"/>
      <c r="S1020" s="205"/>
      <c r="T1020" s="206"/>
      <c r="AT1020" s="200" t="s">
        <v>167</v>
      </c>
      <c r="AU1020" s="200" t="s">
        <v>93</v>
      </c>
      <c r="AV1020" s="15" t="s">
        <v>165</v>
      </c>
      <c r="AW1020" s="15" t="s">
        <v>38</v>
      </c>
      <c r="AX1020" s="15" t="s">
        <v>91</v>
      </c>
      <c r="AY1020" s="200" t="s">
        <v>159</v>
      </c>
    </row>
    <row r="1021" spans="1:65" s="2" customFormat="1" ht="14.4" customHeight="1">
      <c r="A1021" s="34"/>
      <c r="B1021" s="168"/>
      <c r="C1021" s="169" t="s">
        <v>1618</v>
      </c>
      <c r="D1021" s="169" t="s">
        <v>161</v>
      </c>
      <c r="E1021" s="170" t="s">
        <v>1619</v>
      </c>
      <c r="F1021" s="171" t="s">
        <v>1620</v>
      </c>
      <c r="G1021" s="172" t="s">
        <v>238</v>
      </c>
      <c r="H1021" s="173">
        <v>89.79</v>
      </c>
      <c r="I1021" s="174"/>
      <c r="J1021" s="175">
        <f>ROUND(I1021*H1021,2)</f>
        <v>0</v>
      </c>
      <c r="K1021" s="176"/>
      <c r="L1021" s="35"/>
      <c r="M1021" s="177" t="s">
        <v>1</v>
      </c>
      <c r="N1021" s="178" t="s">
        <v>48</v>
      </c>
      <c r="O1021" s="60"/>
      <c r="P1021" s="179">
        <f>O1021*H1021</f>
        <v>0</v>
      </c>
      <c r="Q1021" s="179">
        <v>3.1199999999999999E-3</v>
      </c>
      <c r="R1021" s="179">
        <f>Q1021*H1021</f>
        <v>0.28014480000000003</v>
      </c>
      <c r="S1021" s="179">
        <v>0</v>
      </c>
      <c r="T1021" s="180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81" t="s">
        <v>247</v>
      </c>
      <c r="AT1021" s="181" t="s">
        <v>161</v>
      </c>
      <c r="AU1021" s="181" t="s">
        <v>93</v>
      </c>
      <c r="AY1021" s="18" t="s">
        <v>159</v>
      </c>
      <c r="BE1021" s="182">
        <f>IF(N1021="základní",J1021,0)</f>
        <v>0</v>
      </c>
      <c r="BF1021" s="182">
        <f>IF(N1021="snížená",J1021,0)</f>
        <v>0</v>
      </c>
      <c r="BG1021" s="182">
        <f>IF(N1021="zákl. přenesená",J1021,0)</f>
        <v>0</v>
      </c>
      <c r="BH1021" s="182">
        <f>IF(N1021="sníž. přenesená",J1021,0)</f>
        <v>0</v>
      </c>
      <c r="BI1021" s="182">
        <f>IF(N1021="nulová",J1021,0)</f>
        <v>0</v>
      </c>
      <c r="BJ1021" s="18" t="s">
        <v>91</v>
      </c>
      <c r="BK1021" s="182">
        <f>ROUND(I1021*H1021,2)</f>
        <v>0</v>
      </c>
      <c r="BL1021" s="18" t="s">
        <v>247</v>
      </c>
      <c r="BM1021" s="181" t="s">
        <v>1621</v>
      </c>
    </row>
    <row r="1022" spans="1:65" s="13" customFormat="1">
      <c r="B1022" s="183"/>
      <c r="D1022" s="184" t="s">
        <v>167</v>
      </c>
      <c r="E1022" s="185" t="s">
        <v>1</v>
      </c>
      <c r="F1022" s="186" t="s">
        <v>794</v>
      </c>
      <c r="H1022" s="185" t="s">
        <v>1</v>
      </c>
      <c r="I1022" s="187"/>
      <c r="L1022" s="183"/>
      <c r="M1022" s="188"/>
      <c r="N1022" s="189"/>
      <c r="O1022" s="189"/>
      <c r="P1022" s="189"/>
      <c r="Q1022" s="189"/>
      <c r="R1022" s="189"/>
      <c r="S1022" s="189"/>
      <c r="T1022" s="190"/>
      <c r="AT1022" s="185" t="s">
        <v>167</v>
      </c>
      <c r="AU1022" s="185" t="s">
        <v>93</v>
      </c>
      <c r="AV1022" s="13" t="s">
        <v>91</v>
      </c>
      <c r="AW1022" s="13" t="s">
        <v>38</v>
      </c>
      <c r="AX1022" s="13" t="s">
        <v>83</v>
      </c>
      <c r="AY1022" s="185" t="s">
        <v>159</v>
      </c>
    </row>
    <row r="1023" spans="1:65" s="14" customFormat="1" ht="20.399999999999999">
      <c r="B1023" s="191"/>
      <c r="D1023" s="184" t="s">
        <v>167</v>
      </c>
      <c r="E1023" s="192" t="s">
        <v>1</v>
      </c>
      <c r="F1023" s="193" t="s">
        <v>1622</v>
      </c>
      <c r="H1023" s="194">
        <v>89.79</v>
      </c>
      <c r="I1023" s="195"/>
      <c r="L1023" s="191"/>
      <c r="M1023" s="196"/>
      <c r="N1023" s="197"/>
      <c r="O1023" s="197"/>
      <c r="P1023" s="197"/>
      <c r="Q1023" s="197"/>
      <c r="R1023" s="197"/>
      <c r="S1023" s="197"/>
      <c r="T1023" s="198"/>
      <c r="AT1023" s="192" t="s">
        <v>167</v>
      </c>
      <c r="AU1023" s="192" t="s">
        <v>93</v>
      </c>
      <c r="AV1023" s="14" t="s">
        <v>93</v>
      </c>
      <c r="AW1023" s="14" t="s">
        <v>38</v>
      </c>
      <c r="AX1023" s="14" t="s">
        <v>83</v>
      </c>
      <c r="AY1023" s="192" t="s">
        <v>159</v>
      </c>
    </row>
    <row r="1024" spans="1:65" s="15" customFormat="1">
      <c r="B1024" s="199"/>
      <c r="D1024" s="184" t="s">
        <v>167</v>
      </c>
      <c r="E1024" s="200" t="s">
        <v>1</v>
      </c>
      <c r="F1024" s="201" t="s">
        <v>172</v>
      </c>
      <c r="H1024" s="202">
        <v>89.79</v>
      </c>
      <c r="I1024" s="203"/>
      <c r="L1024" s="199"/>
      <c r="M1024" s="204"/>
      <c r="N1024" s="205"/>
      <c r="O1024" s="205"/>
      <c r="P1024" s="205"/>
      <c r="Q1024" s="205"/>
      <c r="R1024" s="205"/>
      <c r="S1024" s="205"/>
      <c r="T1024" s="206"/>
      <c r="AT1024" s="200" t="s">
        <v>167</v>
      </c>
      <c r="AU1024" s="200" t="s">
        <v>93</v>
      </c>
      <c r="AV1024" s="15" t="s">
        <v>165</v>
      </c>
      <c r="AW1024" s="15" t="s">
        <v>38</v>
      </c>
      <c r="AX1024" s="15" t="s">
        <v>91</v>
      </c>
      <c r="AY1024" s="200" t="s">
        <v>159</v>
      </c>
    </row>
    <row r="1025" spans="1:65" s="2" customFormat="1" ht="19.8" customHeight="1">
      <c r="A1025" s="34"/>
      <c r="B1025" s="168"/>
      <c r="C1025" s="169" t="s">
        <v>1623</v>
      </c>
      <c r="D1025" s="169" t="s">
        <v>161</v>
      </c>
      <c r="E1025" s="170" t="s">
        <v>1624</v>
      </c>
      <c r="F1025" s="171" t="s">
        <v>1625</v>
      </c>
      <c r="G1025" s="172" t="s">
        <v>308</v>
      </c>
      <c r="H1025" s="173">
        <v>3.2069999999999999</v>
      </c>
      <c r="I1025" s="174"/>
      <c r="J1025" s="175">
        <f>ROUND(I1025*H1025,2)</f>
        <v>0</v>
      </c>
      <c r="K1025" s="176"/>
      <c r="L1025" s="35"/>
      <c r="M1025" s="177" t="s">
        <v>1</v>
      </c>
      <c r="N1025" s="178" t="s">
        <v>48</v>
      </c>
      <c r="O1025" s="60"/>
      <c r="P1025" s="179">
        <f>O1025*H1025</f>
        <v>0</v>
      </c>
      <c r="Q1025" s="179">
        <v>0</v>
      </c>
      <c r="R1025" s="179">
        <f>Q1025*H1025</f>
        <v>0</v>
      </c>
      <c r="S1025" s="179">
        <v>0</v>
      </c>
      <c r="T1025" s="180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181" t="s">
        <v>247</v>
      </c>
      <c r="AT1025" s="181" t="s">
        <v>161</v>
      </c>
      <c r="AU1025" s="181" t="s">
        <v>93</v>
      </c>
      <c r="AY1025" s="18" t="s">
        <v>159</v>
      </c>
      <c r="BE1025" s="182">
        <f>IF(N1025="základní",J1025,0)</f>
        <v>0</v>
      </c>
      <c r="BF1025" s="182">
        <f>IF(N1025="snížená",J1025,0)</f>
        <v>0</v>
      </c>
      <c r="BG1025" s="182">
        <f>IF(N1025="zákl. přenesená",J1025,0)</f>
        <v>0</v>
      </c>
      <c r="BH1025" s="182">
        <f>IF(N1025="sníž. přenesená",J1025,0)</f>
        <v>0</v>
      </c>
      <c r="BI1025" s="182">
        <f>IF(N1025="nulová",J1025,0)</f>
        <v>0</v>
      </c>
      <c r="BJ1025" s="18" t="s">
        <v>91</v>
      </c>
      <c r="BK1025" s="182">
        <f>ROUND(I1025*H1025,2)</f>
        <v>0</v>
      </c>
      <c r="BL1025" s="18" t="s">
        <v>247</v>
      </c>
      <c r="BM1025" s="181" t="s">
        <v>1626</v>
      </c>
    </row>
    <row r="1026" spans="1:65" s="2" customFormat="1" ht="19.8" customHeight="1">
      <c r="A1026" s="34"/>
      <c r="B1026" s="168"/>
      <c r="C1026" s="169" t="s">
        <v>1627</v>
      </c>
      <c r="D1026" s="169" t="s">
        <v>161</v>
      </c>
      <c r="E1026" s="170" t="s">
        <v>1628</v>
      </c>
      <c r="F1026" s="171" t="s">
        <v>1629</v>
      </c>
      <c r="G1026" s="172" t="s">
        <v>308</v>
      </c>
      <c r="H1026" s="173">
        <v>3.2069999999999999</v>
      </c>
      <c r="I1026" s="174"/>
      <c r="J1026" s="175">
        <f>ROUND(I1026*H1026,2)</f>
        <v>0</v>
      </c>
      <c r="K1026" s="176"/>
      <c r="L1026" s="35"/>
      <c r="M1026" s="177" t="s">
        <v>1</v>
      </c>
      <c r="N1026" s="178" t="s">
        <v>48</v>
      </c>
      <c r="O1026" s="60"/>
      <c r="P1026" s="179">
        <f>O1026*H1026</f>
        <v>0</v>
      </c>
      <c r="Q1026" s="179">
        <v>0</v>
      </c>
      <c r="R1026" s="179">
        <f>Q1026*H1026</f>
        <v>0</v>
      </c>
      <c r="S1026" s="179">
        <v>0</v>
      </c>
      <c r="T1026" s="180">
        <f>S1026*H1026</f>
        <v>0</v>
      </c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R1026" s="181" t="s">
        <v>247</v>
      </c>
      <c r="AT1026" s="181" t="s">
        <v>161</v>
      </c>
      <c r="AU1026" s="181" t="s">
        <v>93</v>
      </c>
      <c r="AY1026" s="18" t="s">
        <v>159</v>
      </c>
      <c r="BE1026" s="182">
        <f>IF(N1026="základní",J1026,0)</f>
        <v>0</v>
      </c>
      <c r="BF1026" s="182">
        <f>IF(N1026="snížená",J1026,0)</f>
        <v>0</v>
      </c>
      <c r="BG1026" s="182">
        <f>IF(N1026="zákl. přenesená",J1026,0)</f>
        <v>0</v>
      </c>
      <c r="BH1026" s="182">
        <f>IF(N1026="sníž. přenesená",J1026,0)</f>
        <v>0</v>
      </c>
      <c r="BI1026" s="182">
        <f>IF(N1026="nulová",J1026,0)</f>
        <v>0</v>
      </c>
      <c r="BJ1026" s="18" t="s">
        <v>91</v>
      </c>
      <c r="BK1026" s="182">
        <f>ROUND(I1026*H1026,2)</f>
        <v>0</v>
      </c>
      <c r="BL1026" s="18" t="s">
        <v>247</v>
      </c>
      <c r="BM1026" s="181" t="s">
        <v>1630</v>
      </c>
    </row>
    <row r="1027" spans="1:65" s="12" customFormat="1" ht="22.8" customHeight="1">
      <c r="B1027" s="155"/>
      <c r="D1027" s="156" t="s">
        <v>82</v>
      </c>
      <c r="E1027" s="166" t="s">
        <v>1631</v>
      </c>
      <c r="F1027" s="166" t="s">
        <v>1632</v>
      </c>
      <c r="I1027" s="158"/>
      <c r="J1027" s="167">
        <f>BK1027</f>
        <v>0</v>
      </c>
      <c r="L1027" s="155"/>
      <c r="M1027" s="160"/>
      <c r="N1027" s="161"/>
      <c r="O1027" s="161"/>
      <c r="P1027" s="162">
        <f>SUM(P1028:P1074)</f>
        <v>0</v>
      </c>
      <c r="Q1027" s="161"/>
      <c r="R1027" s="162">
        <f>SUM(R1028:R1074)</f>
        <v>21.010525200000004</v>
      </c>
      <c r="S1027" s="161"/>
      <c r="T1027" s="163">
        <f>SUM(T1028:T1074)</f>
        <v>0</v>
      </c>
      <c r="AR1027" s="156" t="s">
        <v>93</v>
      </c>
      <c r="AT1027" s="164" t="s">
        <v>82</v>
      </c>
      <c r="AU1027" s="164" t="s">
        <v>91</v>
      </c>
      <c r="AY1027" s="156" t="s">
        <v>159</v>
      </c>
      <c r="BK1027" s="165">
        <f>SUM(BK1028:BK1074)</f>
        <v>0</v>
      </c>
    </row>
    <row r="1028" spans="1:65" s="2" customFormat="1" ht="14.4" customHeight="1">
      <c r="A1028" s="34"/>
      <c r="B1028" s="168"/>
      <c r="C1028" s="169" t="s">
        <v>1633</v>
      </c>
      <c r="D1028" s="169" t="s">
        <v>161</v>
      </c>
      <c r="E1028" s="170" t="s">
        <v>1634</v>
      </c>
      <c r="F1028" s="171" t="s">
        <v>1635</v>
      </c>
      <c r="G1028" s="172" t="s">
        <v>164</v>
      </c>
      <c r="H1028" s="173">
        <v>965.048</v>
      </c>
      <c r="I1028" s="174"/>
      <c r="J1028" s="175">
        <f>ROUND(I1028*H1028,2)</f>
        <v>0</v>
      </c>
      <c r="K1028" s="176"/>
      <c r="L1028" s="35"/>
      <c r="M1028" s="177" t="s">
        <v>1</v>
      </c>
      <c r="N1028" s="178" t="s">
        <v>48</v>
      </c>
      <c r="O1028" s="60"/>
      <c r="P1028" s="179">
        <f>O1028*H1028</f>
        <v>0</v>
      </c>
      <c r="Q1028" s="179">
        <v>2.9999999999999997E-4</v>
      </c>
      <c r="R1028" s="179">
        <f>Q1028*H1028</f>
        <v>0.28951439999999995</v>
      </c>
      <c r="S1028" s="179">
        <v>0</v>
      </c>
      <c r="T1028" s="180">
        <f>S1028*H1028</f>
        <v>0</v>
      </c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R1028" s="181" t="s">
        <v>247</v>
      </c>
      <c r="AT1028" s="181" t="s">
        <v>161</v>
      </c>
      <c r="AU1028" s="181" t="s">
        <v>93</v>
      </c>
      <c r="AY1028" s="18" t="s">
        <v>159</v>
      </c>
      <c r="BE1028" s="182">
        <f>IF(N1028="základní",J1028,0)</f>
        <v>0</v>
      </c>
      <c r="BF1028" s="182">
        <f>IF(N1028="snížená",J1028,0)</f>
        <v>0</v>
      </c>
      <c r="BG1028" s="182">
        <f>IF(N1028="zákl. přenesená",J1028,0)</f>
        <v>0</v>
      </c>
      <c r="BH1028" s="182">
        <f>IF(N1028="sníž. přenesená",J1028,0)</f>
        <v>0</v>
      </c>
      <c r="BI1028" s="182">
        <f>IF(N1028="nulová",J1028,0)</f>
        <v>0</v>
      </c>
      <c r="BJ1028" s="18" t="s">
        <v>91</v>
      </c>
      <c r="BK1028" s="182">
        <f>ROUND(I1028*H1028,2)</f>
        <v>0</v>
      </c>
      <c r="BL1028" s="18" t="s">
        <v>247</v>
      </c>
      <c r="BM1028" s="181" t="s">
        <v>1636</v>
      </c>
    </row>
    <row r="1029" spans="1:65" s="13" customFormat="1" ht="20.399999999999999">
      <c r="B1029" s="183"/>
      <c r="D1029" s="184" t="s">
        <v>167</v>
      </c>
      <c r="E1029" s="185" t="s">
        <v>1</v>
      </c>
      <c r="F1029" s="186" t="s">
        <v>711</v>
      </c>
      <c r="H1029" s="185" t="s">
        <v>1</v>
      </c>
      <c r="I1029" s="187"/>
      <c r="L1029" s="183"/>
      <c r="M1029" s="188"/>
      <c r="N1029" s="189"/>
      <c r="O1029" s="189"/>
      <c r="P1029" s="189"/>
      <c r="Q1029" s="189"/>
      <c r="R1029" s="189"/>
      <c r="S1029" s="189"/>
      <c r="T1029" s="190"/>
      <c r="AT1029" s="185" t="s">
        <v>167</v>
      </c>
      <c r="AU1029" s="185" t="s">
        <v>93</v>
      </c>
      <c r="AV1029" s="13" t="s">
        <v>91</v>
      </c>
      <c r="AW1029" s="13" t="s">
        <v>38</v>
      </c>
      <c r="AX1029" s="13" t="s">
        <v>83</v>
      </c>
      <c r="AY1029" s="185" t="s">
        <v>159</v>
      </c>
    </row>
    <row r="1030" spans="1:65" s="13" customFormat="1">
      <c r="B1030" s="183"/>
      <c r="D1030" s="184" t="s">
        <v>167</v>
      </c>
      <c r="E1030" s="185" t="s">
        <v>1</v>
      </c>
      <c r="F1030" s="186" t="s">
        <v>712</v>
      </c>
      <c r="H1030" s="185" t="s">
        <v>1</v>
      </c>
      <c r="I1030" s="187"/>
      <c r="L1030" s="183"/>
      <c r="M1030" s="188"/>
      <c r="N1030" s="189"/>
      <c r="O1030" s="189"/>
      <c r="P1030" s="189"/>
      <c r="Q1030" s="189"/>
      <c r="R1030" s="189"/>
      <c r="S1030" s="189"/>
      <c r="T1030" s="190"/>
      <c r="AT1030" s="185" t="s">
        <v>167</v>
      </c>
      <c r="AU1030" s="185" t="s">
        <v>93</v>
      </c>
      <c r="AV1030" s="13" t="s">
        <v>91</v>
      </c>
      <c r="AW1030" s="13" t="s">
        <v>38</v>
      </c>
      <c r="AX1030" s="13" t="s">
        <v>83</v>
      </c>
      <c r="AY1030" s="185" t="s">
        <v>159</v>
      </c>
    </row>
    <row r="1031" spans="1:65" s="14" customFormat="1" ht="30.6">
      <c r="B1031" s="191"/>
      <c r="D1031" s="184" t="s">
        <v>167</v>
      </c>
      <c r="E1031" s="192" t="s">
        <v>1</v>
      </c>
      <c r="F1031" s="193" t="s">
        <v>722</v>
      </c>
      <c r="H1031" s="194">
        <v>240.48</v>
      </c>
      <c r="I1031" s="195"/>
      <c r="L1031" s="191"/>
      <c r="M1031" s="196"/>
      <c r="N1031" s="197"/>
      <c r="O1031" s="197"/>
      <c r="P1031" s="197"/>
      <c r="Q1031" s="197"/>
      <c r="R1031" s="197"/>
      <c r="S1031" s="197"/>
      <c r="T1031" s="198"/>
      <c r="AT1031" s="192" t="s">
        <v>167</v>
      </c>
      <c r="AU1031" s="192" t="s">
        <v>93</v>
      </c>
      <c r="AV1031" s="14" t="s">
        <v>93</v>
      </c>
      <c r="AW1031" s="14" t="s">
        <v>38</v>
      </c>
      <c r="AX1031" s="14" t="s">
        <v>83</v>
      </c>
      <c r="AY1031" s="192" t="s">
        <v>159</v>
      </c>
    </row>
    <row r="1032" spans="1:65" s="14" customFormat="1" ht="30.6">
      <c r="B1032" s="191"/>
      <c r="D1032" s="184" t="s">
        <v>167</v>
      </c>
      <c r="E1032" s="192" t="s">
        <v>1</v>
      </c>
      <c r="F1032" s="193" t="s">
        <v>723</v>
      </c>
      <c r="H1032" s="194">
        <v>340.88</v>
      </c>
      <c r="I1032" s="195"/>
      <c r="L1032" s="191"/>
      <c r="M1032" s="196"/>
      <c r="N1032" s="197"/>
      <c r="O1032" s="197"/>
      <c r="P1032" s="197"/>
      <c r="Q1032" s="197"/>
      <c r="R1032" s="197"/>
      <c r="S1032" s="197"/>
      <c r="T1032" s="198"/>
      <c r="AT1032" s="192" t="s">
        <v>167</v>
      </c>
      <c r="AU1032" s="192" t="s">
        <v>93</v>
      </c>
      <c r="AV1032" s="14" t="s">
        <v>93</v>
      </c>
      <c r="AW1032" s="14" t="s">
        <v>38</v>
      </c>
      <c r="AX1032" s="14" t="s">
        <v>83</v>
      </c>
      <c r="AY1032" s="192" t="s">
        <v>159</v>
      </c>
    </row>
    <row r="1033" spans="1:65" s="14" customFormat="1">
      <c r="B1033" s="191"/>
      <c r="D1033" s="184" t="s">
        <v>167</v>
      </c>
      <c r="E1033" s="192" t="s">
        <v>1</v>
      </c>
      <c r="F1033" s="193" t="s">
        <v>724</v>
      </c>
      <c r="H1033" s="194">
        <v>64.8</v>
      </c>
      <c r="I1033" s="195"/>
      <c r="L1033" s="191"/>
      <c r="M1033" s="196"/>
      <c r="N1033" s="197"/>
      <c r="O1033" s="197"/>
      <c r="P1033" s="197"/>
      <c r="Q1033" s="197"/>
      <c r="R1033" s="197"/>
      <c r="S1033" s="197"/>
      <c r="T1033" s="198"/>
      <c r="AT1033" s="192" t="s">
        <v>167</v>
      </c>
      <c r="AU1033" s="192" t="s">
        <v>93</v>
      </c>
      <c r="AV1033" s="14" t="s">
        <v>93</v>
      </c>
      <c r="AW1033" s="14" t="s">
        <v>38</v>
      </c>
      <c r="AX1033" s="14" t="s">
        <v>83</v>
      </c>
      <c r="AY1033" s="192" t="s">
        <v>159</v>
      </c>
    </row>
    <row r="1034" spans="1:65" s="14" customFormat="1" ht="40.799999999999997">
      <c r="B1034" s="191"/>
      <c r="D1034" s="184" t="s">
        <v>167</v>
      </c>
      <c r="E1034" s="192" t="s">
        <v>1</v>
      </c>
      <c r="F1034" s="193" t="s">
        <v>994</v>
      </c>
      <c r="H1034" s="194">
        <v>222.88800000000001</v>
      </c>
      <c r="I1034" s="195"/>
      <c r="L1034" s="191"/>
      <c r="M1034" s="196"/>
      <c r="N1034" s="197"/>
      <c r="O1034" s="197"/>
      <c r="P1034" s="197"/>
      <c r="Q1034" s="197"/>
      <c r="R1034" s="197"/>
      <c r="S1034" s="197"/>
      <c r="T1034" s="198"/>
      <c r="AT1034" s="192" t="s">
        <v>167</v>
      </c>
      <c r="AU1034" s="192" t="s">
        <v>93</v>
      </c>
      <c r="AV1034" s="14" t="s">
        <v>93</v>
      </c>
      <c r="AW1034" s="14" t="s">
        <v>38</v>
      </c>
      <c r="AX1034" s="14" t="s">
        <v>83</v>
      </c>
      <c r="AY1034" s="192" t="s">
        <v>159</v>
      </c>
    </row>
    <row r="1035" spans="1:65" s="14" customFormat="1">
      <c r="B1035" s="191"/>
      <c r="D1035" s="184" t="s">
        <v>167</v>
      </c>
      <c r="E1035" s="192" t="s">
        <v>1</v>
      </c>
      <c r="F1035" s="193" t="s">
        <v>995</v>
      </c>
      <c r="H1035" s="194">
        <v>96</v>
      </c>
      <c r="I1035" s="195"/>
      <c r="L1035" s="191"/>
      <c r="M1035" s="196"/>
      <c r="N1035" s="197"/>
      <c r="O1035" s="197"/>
      <c r="P1035" s="197"/>
      <c r="Q1035" s="197"/>
      <c r="R1035" s="197"/>
      <c r="S1035" s="197"/>
      <c r="T1035" s="198"/>
      <c r="AT1035" s="192" t="s">
        <v>167</v>
      </c>
      <c r="AU1035" s="192" t="s">
        <v>93</v>
      </c>
      <c r="AV1035" s="14" t="s">
        <v>93</v>
      </c>
      <c r="AW1035" s="14" t="s">
        <v>38</v>
      </c>
      <c r="AX1035" s="14" t="s">
        <v>83</v>
      </c>
      <c r="AY1035" s="192" t="s">
        <v>159</v>
      </c>
    </row>
    <row r="1036" spans="1:65" s="15" customFormat="1">
      <c r="B1036" s="199"/>
      <c r="D1036" s="184" t="s">
        <v>167</v>
      </c>
      <c r="E1036" s="200" t="s">
        <v>1</v>
      </c>
      <c r="F1036" s="201" t="s">
        <v>172</v>
      </c>
      <c r="H1036" s="202">
        <v>965.048</v>
      </c>
      <c r="I1036" s="203"/>
      <c r="L1036" s="199"/>
      <c r="M1036" s="204"/>
      <c r="N1036" s="205"/>
      <c r="O1036" s="205"/>
      <c r="P1036" s="205"/>
      <c r="Q1036" s="205"/>
      <c r="R1036" s="205"/>
      <c r="S1036" s="205"/>
      <c r="T1036" s="206"/>
      <c r="AT1036" s="200" t="s">
        <v>167</v>
      </c>
      <c r="AU1036" s="200" t="s">
        <v>93</v>
      </c>
      <c r="AV1036" s="15" t="s">
        <v>165</v>
      </c>
      <c r="AW1036" s="15" t="s">
        <v>38</v>
      </c>
      <c r="AX1036" s="15" t="s">
        <v>91</v>
      </c>
      <c r="AY1036" s="200" t="s">
        <v>159</v>
      </c>
    </row>
    <row r="1037" spans="1:65" s="2" customFormat="1" ht="30" customHeight="1">
      <c r="A1037" s="34"/>
      <c r="B1037" s="168"/>
      <c r="C1037" s="169" t="s">
        <v>1637</v>
      </c>
      <c r="D1037" s="169" t="s">
        <v>161</v>
      </c>
      <c r="E1037" s="170" t="s">
        <v>1638</v>
      </c>
      <c r="F1037" s="171" t="s">
        <v>1639</v>
      </c>
      <c r="G1037" s="172" t="s">
        <v>164</v>
      </c>
      <c r="H1037" s="173">
        <v>405.68</v>
      </c>
      <c r="I1037" s="174"/>
      <c r="J1037" s="175">
        <f>ROUND(I1037*H1037,2)</f>
        <v>0</v>
      </c>
      <c r="K1037" s="176"/>
      <c r="L1037" s="35"/>
      <c r="M1037" s="177" t="s">
        <v>1</v>
      </c>
      <c r="N1037" s="178" t="s">
        <v>48</v>
      </c>
      <c r="O1037" s="60"/>
      <c r="P1037" s="179">
        <f>O1037*H1037</f>
        <v>0</v>
      </c>
      <c r="Q1037" s="179">
        <v>6.0000000000000001E-3</v>
      </c>
      <c r="R1037" s="179">
        <f>Q1037*H1037</f>
        <v>2.4340800000000002</v>
      </c>
      <c r="S1037" s="179">
        <v>0</v>
      </c>
      <c r="T1037" s="180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181" t="s">
        <v>247</v>
      </c>
      <c r="AT1037" s="181" t="s">
        <v>161</v>
      </c>
      <c r="AU1037" s="181" t="s">
        <v>93</v>
      </c>
      <c r="AY1037" s="18" t="s">
        <v>159</v>
      </c>
      <c r="BE1037" s="182">
        <f>IF(N1037="základní",J1037,0)</f>
        <v>0</v>
      </c>
      <c r="BF1037" s="182">
        <f>IF(N1037="snížená",J1037,0)</f>
        <v>0</v>
      </c>
      <c r="BG1037" s="182">
        <f>IF(N1037="zákl. přenesená",J1037,0)</f>
        <v>0</v>
      </c>
      <c r="BH1037" s="182">
        <f>IF(N1037="sníž. přenesená",J1037,0)</f>
        <v>0</v>
      </c>
      <c r="BI1037" s="182">
        <f>IF(N1037="nulová",J1037,0)</f>
        <v>0</v>
      </c>
      <c r="BJ1037" s="18" t="s">
        <v>91</v>
      </c>
      <c r="BK1037" s="182">
        <f>ROUND(I1037*H1037,2)</f>
        <v>0</v>
      </c>
      <c r="BL1037" s="18" t="s">
        <v>247</v>
      </c>
      <c r="BM1037" s="181" t="s">
        <v>1640</v>
      </c>
    </row>
    <row r="1038" spans="1:65" s="13" customFormat="1">
      <c r="B1038" s="183"/>
      <c r="D1038" s="184" t="s">
        <v>167</v>
      </c>
      <c r="E1038" s="185" t="s">
        <v>1</v>
      </c>
      <c r="F1038" s="186" t="s">
        <v>1641</v>
      </c>
      <c r="H1038" s="185" t="s">
        <v>1</v>
      </c>
      <c r="I1038" s="187"/>
      <c r="L1038" s="183"/>
      <c r="M1038" s="188"/>
      <c r="N1038" s="189"/>
      <c r="O1038" s="189"/>
      <c r="P1038" s="189"/>
      <c r="Q1038" s="189"/>
      <c r="R1038" s="189"/>
      <c r="S1038" s="189"/>
      <c r="T1038" s="190"/>
      <c r="AT1038" s="185" t="s">
        <v>167</v>
      </c>
      <c r="AU1038" s="185" t="s">
        <v>93</v>
      </c>
      <c r="AV1038" s="13" t="s">
        <v>91</v>
      </c>
      <c r="AW1038" s="13" t="s">
        <v>38</v>
      </c>
      <c r="AX1038" s="13" t="s">
        <v>83</v>
      </c>
      <c r="AY1038" s="185" t="s">
        <v>159</v>
      </c>
    </row>
    <row r="1039" spans="1:65" s="13" customFormat="1">
      <c r="B1039" s="183"/>
      <c r="D1039" s="184" t="s">
        <v>167</v>
      </c>
      <c r="E1039" s="185" t="s">
        <v>1</v>
      </c>
      <c r="F1039" s="186" t="s">
        <v>1642</v>
      </c>
      <c r="H1039" s="185" t="s">
        <v>1</v>
      </c>
      <c r="I1039" s="187"/>
      <c r="L1039" s="183"/>
      <c r="M1039" s="188"/>
      <c r="N1039" s="189"/>
      <c r="O1039" s="189"/>
      <c r="P1039" s="189"/>
      <c r="Q1039" s="189"/>
      <c r="R1039" s="189"/>
      <c r="S1039" s="189"/>
      <c r="T1039" s="190"/>
      <c r="AT1039" s="185" t="s">
        <v>167</v>
      </c>
      <c r="AU1039" s="185" t="s">
        <v>93</v>
      </c>
      <c r="AV1039" s="13" t="s">
        <v>91</v>
      </c>
      <c r="AW1039" s="13" t="s">
        <v>38</v>
      </c>
      <c r="AX1039" s="13" t="s">
        <v>83</v>
      </c>
      <c r="AY1039" s="185" t="s">
        <v>159</v>
      </c>
    </row>
    <row r="1040" spans="1:65" s="14" customFormat="1" ht="30.6">
      <c r="B1040" s="191"/>
      <c r="D1040" s="184" t="s">
        <v>167</v>
      </c>
      <c r="E1040" s="192" t="s">
        <v>1</v>
      </c>
      <c r="F1040" s="193" t="s">
        <v>723</v>
      </c>
      <c r="H1040" s="194">
        <v>340.88</v>
      </c>
      <c r="I1040" s="195"/>
      <c r="L1040" s="191"/>
      <c r="M1040" s="196"/>
      <c r="N1040" s="197"/>
      <c r="O1040" s="197"/>
      <c r="P1040" s="197"/>
      <c r="Q1040" s="197"/>
      <c r="R1040" s="197"/>
      <c r="S1040" s="197"/>
      <c r="T1040" s="198"/>
      <c r="AT1040" s="192" t="s">
        <v>167</v>
      </c>
      <c r="AU1040" s="192" t="s">
        <v>93</v>
      </c>
      <c r="AV1040" s="14" t="s">
        <v>93</v>
      </c>
      <c r="AW1040" s="14" t="s">
        <v>38</v>
      </c>
      <c r="AX1040" s="14" t="s">
        <v>83</v>
      </c>
      <c r="AY1040" s="192" t="s">
        <v>159</v>
      </c>
    </row>
    <row r="1041" spans="1:65" s="14" customFormat="1">
      <c r="B1041" s="191"/>
      <c r="D1041" s="184" t="s">
        <v>167</v>
      </c>
      <c r="E1041" s="192" t="s">
        <v>1</v>
      </c>
      <c r="F1041" s="193" t="s">
        <v>724</v>
      </c>
      <c r="H1041" s="194">
        <v>64.8</v>
      </c>
      <c r="I1041" s="195"/>
      <c r="L1041" s="191"/>
      <c r="M1041" s="196"/>
      <c r="N1041" s="197"/>
      <c r="O1041" s="197"/>
      <c r="P1041" s="197"/>
      <c r="Q1041" s="197"/>
      <c r="R1041" s="197"/>
      <c r="S1041" s="197"/>
      <c r="T1041" s="198"/>
      <c r="AT1041" s="192" t="s">
        <v>167</v>
      </c>
      <c r="AU1041" s="192" t="s">
        <v>93</v>
      </c>
      <c r="AV1041" s="14" t="s">
        <v>93</v>
      </c>
      <c r="AW1041" s="14" t="s">
        <v>38</v>
      </c>
      <c r="AX1041" s="14" t="s">
        <v>83</v>
      </c>
      <c r="AY1041" s="192" t="s">
        <v>159</v>
      </c>
    </row>
    <row r="1042" spans="1:65" s="15" customFormat="1">
      <c r="B1042" s="199"/>
      <c r="D1042" s="184" t="s">
        <v>167</v>
      </c>
      <c r="E1042" s="200" t="s">
        <v>1</v>
      </c>
      <c r="F1042" s="201" t="s">
        <v>172</v>
      </c>
      <c r="H1042" s="202">
        <v>405.68</v>
      </c>
      <c r="I1042" s="203"/>
      <c r="L1042" s="199"/>
      <c r="M1042" s="204"/>
      <c r="N1042" s="205"/>
      <c r="O1042" s="205"/>
      <c r="P1042" s="205"/>
      <c r="Q1042" s="205"/>
      <c r="R1042" s="205"/>
      <c r="S1042" s="205"/>
      <c r="T1042" s="206"/>
      <c r="AT1042" s="200" t="s">
        <v>167</v>
      </c>
      <c r="AU1042" s="200" t="s">
        <v>93</v>
      </c>
      <c r="AV1042" s="15" t="s">
        <v>165</v>
      </c>
      <c r="AW1042" s="15" t="s">
        <v>38</v>
      </c>
      <c r="AX1042" s="15" t="s">
        <v>91</v>
      </c>
      <c r="AY1042" s="200" t="s">
        <v>159</v>
      </c>
    </row>
    <row r="1043" spans="1:65" s="2" customFormat="1" ht="30" customHeight="1">
      <c r="A1043" s="34"/>
      <c r="B1043" s="168"/>
      <c r="C1043" s="169" t="s">
        <v>1643</v>
      </c>
      <c r="D1043" s="169" t="s">
        <v>161</v>
      </c>
      <c r="E1043" s="170" t="s">
        <v>1644</v>
      </c>
      <c r="F1043" s="171" t="s">
        <v>1645</v>
      </c>
      <c r="G1043" s="172" t="s">
        <v>164</v>
      </c>
      <c r="H1043" s="173">
        <v>240.48</v>
      </c>
      <c r="I1043" s="174"/>
      <c r="J1043" s="175">
        <f>ROUND(I1043*H1043,2)</f>
        <v>0</v>
      </c>
      <c r="K1043" s="176"/>
      <c r="L1043" s="35"/>
      <c r="M1043" s="177" t="s">
        <v>1</v>
      </c>
      <c r="N1043" s="178" t="s">
        <v>48</v>
      </c>
      <c r="O1043" s="60"/>
      <c r="P1043" s="179">
        <f>O1043*H1043</f>
        <v>0</v>
      </c>
      <c r="Q1043" s="179">
        <v>8.9999999999999993E-3</v>
      </c>
      <c r="R1043" s="179">
        <f>Q1043*H1043</f>
        <v>2.1643199999999996</v>
      </c>
      <c r="S1043" s="179">
        <v>0</v>
      </c>
      <c r="T1043" s="180">
        <f>S1043*H1043</f>
        <v>0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181" t="s">
        <v>247</v>
      </c>
      <c r="AT1043" s="181" t="s">
        <v>161</v>
      </c>
      <c r="AU1043" s="181" t="s">
        <v>93</v>
      </c>
      <c r="AY1043" s="18" t="s">
        <v>159</v>
      </c>
      <c r="BE1043" s="182">
        <f>IF(N1043="základní",J1043,0)</f>
        <v>0</v>
      </c>
      <c r="BF1043" s="182">
        <f>IF(N1043="snížená",J1043,0)</f>
        <v>0</v>
      </c>
      <c r="BG1043" s="182">
        <f>IF(N1043="zákl. přenesená",J1043,0)</f>
        <v>0</v>
      </c>
      <c r="BH1043" s="182">
        <f>IF(N1043="sníž. přenesená",J1043,0)</f>
        <v>0</v>
      </c>
      <c r="BI1043" s="182">
        <f>IF(N1043="nulová",J1043,0)</f>
        <v>0</v>
      </c>
      <c r="BJ1043" s="18" t="s">
        <v>91</v>
      </c>
      <c r="BK1043" s="182">
        <f>ROUND(I1043*H1043,2)</f>
        <v>0</v>
      </c>
      <c r="BL1043" s="18" t="s">
        <v>247</v>
      </c>
      <c r="BM1043" s="181" t="s">
        <v>1646</v>
      </c>
    </row>
    <row r="1044" spans="1:65" s="13" customFormat="1">
      <c r="B1044" s="183"/>
      <c r="D1044" s="184" t="s">
        <v>167</v>
      </c>
      <c r="E1044" s="185" t="s">
        <v>1</v>
      </c>
      <c r="F1044" s="186" t="s">
        <v>1647</v>
      </c>
      <c r="H1044" s="185" t="s">
        <v>1</v>
      </c>
      <c r="I1044" s="187"/>
      <c r="L1044" s="183"/>
      <c r="M1044" s="188"/>
      <c r="N1044" s="189"/>
      <c r="O1044" s="189"/>
      <c r="P1044" s="189"/>
      <c r="Q1044" s="189"/>
      <c r="R1044" s="189"/>
      <c r="S1044" s="189"/>
      <c r="T1044" s="190"/>
      <c r="AT1044" s="185" t="s">
        <v>167</v>
      </c>
      <c r="AU1044" s="185" t="s">
        <v>93</v>
      </c>
      <c r="AV1044" s="13" t="s">
        <v>91</v>
      </c>
      <c r="AW1044" s="13" t="s">
        <v>38</v>
      </c>
      <c r="AX1044" s="13" t="s">
        <v>83</v>
      </c>
      <c r="AY1044" s="185" t="s">
        <v>159</v>
      </c>
    </row>
    <row r="1045" spans="1:65" s="13" customFormat="1">
      <c r="B1045" s="183"/>
      <c r="D1045" s="184" t="s">
        <v>167</v>
      </c>
      <c r="E1045" s="185" t="s">
        <v>1</v>
      </c>
      <c r="F1045" s="186" t="s">
        <v>1642</v>
      </c>
      <c r="H1045" s="185" t="s">
        <v>1</v>
      </c>
      <c r="I1045" s="187"/>
      <c r="L1045" s="183"/>
      <c r="M1045" s="188"/>
      <c r="N1045" s="189"/>
      <c r="O1045" s="189"/>
      <c r="P1045" s="189"/>
      <c r="Q1045" s="189"/>
      <c r="R1045" s="189"/>
      <c r="S1045" s="189"/>
      <c r="T1045" s="190"/>
      <c r="AT1045" s="185" t="s">
        <v>167</v>
      </c>
      <c r="AU1045" s="185" t="s">
        <v>93</v>
      </c>
      <c r="AV1045" s="13" t="s">
        <v>91</v>
      </c>
      <c r="AW1045" s="13" t="s">
        <v>38</v>
      </c>
      <c r="AX1045" s="13" t="s">
        <v>83</v>
      </c>
      <c r="AY1045" s="185" t="s">
        <v>159</v>
      </c>
    </row>
    <row r="1046" spans="1:65" s="14" customFormat="1" ht="30.6">
      <c r="B1046" s="191"/>
      <c r="D1046" s="184" t="s">
        <v>167</v>
      </c>
      <c r="E1046" s="192" t="s">
        <v>1</v>
      </c>
      <c r="F1046" s="193" t="s">
        <v>722</v>
      </c>
      <c r="H1046" s="194">
        <v>240.48</v>
      </c>
      <c r="I1046" s="195"/>
      <c r="L1046" s="191"/>
      <c r="M1046" s="196"/>
      <c r="N1046" s="197"/>
      <c r="O1046" s="197"/>
      <c r="P1046" s="197"/>
      <c r="Q1046" s="197"/>
      <c r="R1046" s="197"/>
      <c r="S1046" s="197"/>
      <c r="T1046" s="198"/>
      <c r="AT1046" s="192" t="s">
        <v>167</v>
      </c>
      <c r="AU1046" s="192" t="s">
        <v>93</v>
      </c>
      <c r="AV1046" s="14" t="s">
        <v>93</v>
      </c>
      <c r="AW1046" s="14" t="s">
        <v>38</v>
      </c>
      <c r="AX1046" s="14" t="s">
        <v>83</v>
      </c>
      <c r="AY1046" s="192" t="s">
        <v>159</v>
      </c>
    </row>
    <row r="1047" spans="1:65" s="15" customFormat="1">
      <c r="B1047" s="199"/>
      <c r="D1047" s="184" t="s">
        <v>167</v>
      </c>
      <c r="E1047" s="200" t="s">
        <v>1</v>
      </c>
      <c r="F1047" s="201" t="s">
        <v>172</v>
      </c>
      <c r="H1047" s="202">
        <v>240.48</v>
      </c>
      <c r="I1047" s="203"/>
      <c r="L1047" s="199"/>
      <c r="M1047" s="204"/>
      <c r="N1047" s="205"/>
      <c r="O1047" s="205"/>
      <c r="P1047" s="205"/>
      <c r="Q1047" s="205"/>
      <c r="R1047" s="205"/>
      <c r="S1047" s="205"/>
      <c r="T1047" s="206"/>
      <c r="AT1047" s="200" t="s">
        <v>167</v>
      </c>
      <c r="AU1047" s="200" t="s">
        <v>93</v>
      </c>
      <c r="AV1047" s="15" t="s">
        <v>165</v>
      </c>
      <c r="AW1047" s="15" t="s">
        <v>38</v>
      </c>
      <c r="AX1047" s="15" t="s">
        <v>91</v>
      </c>
      <c r="AY1047" s="200" t="s">
        <v>159</v>
      </c>
    </row>
    <row r="1048" spans="1:65" s="2" customFormat="1" ht="30" customHeight="1">
      <c r="A1048" s="34"/>
      <c r="B1048" s="168"/>
      <c r="C1048" s="169" t="s">
        <v>1648</v>
      </c>
      <c r="D1048" s="169" t="s">
        <v>161</v>
      </c>
      <c r="E1048" s="170" t="s">
        <v>1649</v>
      </c>
      <c r="F1048" s="171" t="s">
        <v>1650</v>
      </c>
      <c r="G1048" s="172" t="s">
        <v>164</v>
      </c>
      <c r="H1048" s="173">
        <v>222.88800000000001</v>
      </c>
      <c r="I1048" s="174"/>
      <c r="J1048" s="175">
        <f>ROUND(I1048*H1048,2)</f>
        <v>0</v>
      </c>
      <c r="K1048" s="176"/>
      <c r="L1048" s="35"/>
      <c r="M1048" s="177" t="s">
        <v>1</v>
      </c>
      <c r="N1048" s="178" t="s">
        <v>48</v>
      </c>
      <c r="O1048" s="60"/>
      <c r="P1048" s="179">
        <f>O1048*H1048</f>
        <v>0</v>
      </c>
      <c r="Q1048" s="179">
        <v>6.0000000000000001E-3</v>
      </c>
      <c r="R1048" s="179">
        <f>Q1048*H1048</f>
        <v>1.3373280000000001</v>
      </c>
      <c r="S1048" s="179">
        <v>0</v>
      </c>
      <c r="T1048" s="180">
        <f>S1048*H1048</f>
        <v>0</v>
      </c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R1048" s="181" t="s">
        <v>247</v>
      </c>
      <c r="AT1048" s="181" t="s">
        <v>161</v>
      </c>
      <c r="AU1048" s="181" t="s">
        <v>93</v>
      </c>
      <c r="AY1048" s="18" t="s">
        <v>159</v>
      </c>
      <c r="BE1048" s="182">
        <f>IF(N1048="základní",J1048,0)</f>
        <v>0</v>
      </c>
      <c r="BF1048" s="182">
        <f>IF(N1048="snížená",J1048,0)</f>
        <v>0</v>
      </c>
      <c r="BG1048" s="182">
        <f>IF(N1048="zákl. přenesená",J1048,0)</f>
        <v>0</v>
      </c>
      <c r="BH1048" s="182">
        <f>IF(N1048="sníž. přenesená",J1048,0)</f>
        <v>0</v>
      </c>
      <c r="BI1048" s="182">
        <f>IF(N1048="nulová",J1048,0)</f>
        <v>0</v>
      </c>
      <c r="BJ1048" s="18" t="s">
        <v>91</v>
      </c>
      <c r="BK1048" s="182">
        <f>ROUND(I1048*H1048,2)</f>
        <v>0</v>
      </c>
      <c r="BL1048" s="18" t="s">
        <v>247</v>
      </c>
      <c r="BM1048" s="181" t="s">
        <v>1651</v>
      </c>
    </row>
    <row r="1049" spans="1:65" s="13" customFormat="1">
      <c r="B1049" s="183"/>
      <c r="D1049" s="184" t="s">
        <v>167</v>
      </c>
      <c r="E1049" s="185" t="s">
        <v>1</v>
      </c>
      <c r="F1049" s="186" t="s">
        <v>1641</v>
      </c>
      <c r="H1049" s="185" t="s">
        <v>1</v>
      </c>
      <c r="I1049" s="187"/>
      <c r="L1049" s="183"/>
      <c r="M1049" s="188"/>
      <c r="N1049" s="189"/>
      <c r="O1049" s="189"/>
      <c r="P1049" s="189"/>
      <c r="Q1049" s="189"/>
      <c r="R1049" s="189"/>
      <c r="S1049" s="189"/>
      <c r="T1049" s="190"/>
      <c r="AT1049" s="185" t="s">
        <v>167</v>
      </c>
      <c r="AU1049" s="185" t="s">
        <v>93</v>
      </c>
      <c r="AV1049" s="13" t="s">
        <v>91</v>
      </c>
      <c r="AW1049" s="13" t="s">
        <v>38</v>
      </c>
      <c r="AX1049" s="13" t="s">
        <v>83</v>
      </c>
      <c r="AY1049" s="185" t="s">
        <v>159</v>
      </c>
    </row>
    <row r="1050" spans="1:65" s="13" customFormat="1">
      <c r="B1050" s="183"/>
      <c r="D1050" s="184" t="s">
        <v>167</v>
      </c>
      <c r="E1050" s="185" t="s">
        <v>1</v>
      </c>
      <c r="F1050" s="186" t="s">
        <v>1642</v>
      </c>
      <c r="H1050" s="185" t="s">
        <v>1</v>
      </c>
      <c r="I1050" s="187"/>
      <c r="L1050" s="183"/>
      <c r="M1050" s="188"/>
      <c r="N1050" s="189"/>
      <c r="O1050" s="189"/>
      <c r="P1050" s="189"/>
      <c r="Q1050" s="189"/>
      <c r="R1050" s="189"/>
      <c r="S1050" s="189"/>
      <c r="T1050" s="190"/>
      <c r="AT1050" s="185" t="s">
        <v>167</v>
      </c>
      <c r="AU1050" s="185" t="s">
        <v>93</v>
      </c>
      <c r="AV1050" s="13" t="s">
        <v>91</v>
      </c>
      <c r="AW1050" s="13" t="s">
        <v>38</v>
      </c>
      <c r="AX1050" s="13" t="s">
        <v>83</v>
      </c>
      <c r="AY1050" s="185" t="s">
        <v>159</v>
      </c>
    </row>
    <row r="1051" spans="1:65" s="14" customFormat="1" ht="40.799999999999997">
      <c r="B1051" s="191"/>
      <c r="D1051" s="184" t="s">
        <v>167</v>
      </c>
      <c r="E1051" s="192" t="s">
        <v>1</v>
      </c>
      <c r="F1051" s="193" t="s">
        <v>994</v>
      </c>
      <c r="H1051" s="194">
        <v>222.88800000000001</v>
      </c>
      <c r="I1051" s="195"/>
      <c r="L1051" s="191"/>
      <c r="M1051" s="196"/>
      <c r="N1051" s="197"/>
      <c r="O1051" s="197"/>
      <c r="P1051" s="197"/>
      <c r="Q1051" s="197"/>
      <c r="R1051" s="197"/>
      <c r="S1051" s="197"/>
      <c r="T1051" s="198"/>
      <c r="AT1051" s="192" t="s">
        <v>167</v>
      </c>
      <c r="AU1051" s="192" t="s">
        <v>93</v>
      </c>
      <c r="AV1051" s="14" t="s">
        <v>93</v>
      </c>
      <c r="AW1051" s="14" t="s">
        <v>38</v>
      </c>
      <c r="AX1051" s="14" t="s">
        <v>83</v>
      </c>
      <c r="AY1051" s="192" t="s">
        <v>159</v>
      </c>
    </row>
    <row r="1052" spans="1:65" s="15" customFormat="1">
      <c r="B1052" s="199"/>
      <c r="D1052" s="184" t="s">
        <v>167</v>
      </c>
      <c r="E1052" s="200" t="s">
        <v>1</v>
      </c>
      <c r="F1052" s="201" t="s">
        <v>172</v>
      </c>
      <c r="H1052" s="202">
        <v>222.88800000000001</v>
      </c>
      <c r="I1052" s="203"/>
      <c r="L1052" s="199"/>
      <c r="M1052" s="204"/>
      <c r="N1052" s="205"/>
      <c r="O1052" s="205"/>
      <c r="P1052" s="205"/>
      <c r="Q1052" s="205"/>
      <c r="R1052" s="205"/>
      <c r="S1052" s="205"/>
      <c r="T1052" s="206"/>
      <c r="AT1052" s="200" t="s">
        <v>167</v>
      </c>
      <c r="AU1052" s="200" t="s">
        <v>93</v>
      </c>
      <c r="AV1052" s="15" t="s">
        <v>165</v>
      </c>
      <c r="AW1052" s="15" t="s">
        <v>38</v>
      </c>
      <c r="AX1052" s="15" t="s">
        <v>91</v>
      </c>
      <c r="AY1052" s="200" t="s">
        <v>159</v>
      </c>
    </row>
    <row r="1053" spans="1:65" s="2" customFormat="1" ht="19.8" customHeight="1">
      <c r="A1053" s="34"/>
      <c r="B1053" s="168"/>
      <c r="C1053" s="169" t="s">
        <v>1652</v>
      </c>
      <c r="D1053" s="169" t="s">
        <v>161</v>
      </c>
      <c r="E1053" s="170" t="s">
        <v>1653</v>
      </c>
      <c r="F1053" s="171" t="s">
        <v>1654</v>
      </c>
      <c r="G1053" s="172" t="s">
        <v>238</v>
      </c>
      <c r="H1053" s="173">
        <v>288</v>
      </c>
      <c r="I1053" s="174"/>
      <c r="J1053" s="175">
        <f>ROUND(I1053*H1053,2)</f>
        <v>0</v>
      </c>
      <c r="K1053" s="176"/>
      <c r="L1053" s="35"/>
      <c r="M1053" s="177" t="s">
        <v>1</v>
      </c>
      <c r="N1053" s="178" t="s">
        <v>48</v>
      </c>
      <c r="O1053" s="60"/>
      <c r="P1053" s="179">
        <f>O1053*H1053</f>
        <v>0</v>
      </c>
      <c r="Q1053" s="179">
        <v>9.5E-4</v>
      </c>
      <c r="R1053" s="179">
        <f>Q1053*H1053</f>
        <v>0.27360000000000001</v>
      </c>
      <c r="S1053" s="179">
        <v>0</v>
      </c>
      <c r="T1053" s="180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181" t="s">
        <v>247</v>
      </c>
      <c r="AT1053" s="181" t="s">
        <v>161</v>
      </c>
      <c r="AU1053" s="181" t="s">
        <v>93</v>
      </c>
      <c r="AY1053" s="18" t="s">
        <v>159</v>
      </c>
      <c r="BE1053" s="182">
        <f>IF(N1053="základní",J1053,0)</f>
        <v>0</v>
      </c>
      <c r="BF1053" s="182">
        <f>IF(N1053="snížená",J1053,0)</f>
        <v>0</v>
      </c>
      <c r="BG1053" s="182">
        <f>IF(N1053="zákl. přenesená",J1053,0)</f>
        <v>0</v>
      </c>
      <c r="BH1053" s="182">
        <f>IF(N1053="sníž. přenesená",J1053,0)</f>
        <v>0</v>
      </c>
      <c r="BI1053" s="182">
        <f>IF(N1053="nulová",J1053,0)</f>
        <v>0</v>
      </c>
      <c r="BJ1053" s="18" t="s">
        <v>91</v>
      </c>
      <c r="BK1053" s="182">
        <f>ROUND(I1053*H1053,2)</f>
        <v>0</v>
      </c>
      <c r="BL1053" s="18" t="s">
        <v>247</v>
      </c>
      <c r="BM1053" s="181" t="s">
        <v>1655</v>
      </c>
    </row>
    <row r="1054" spans="1:65" s="13" customFormat="1">
      <c r="B1054" s="183"/>
      <c r="D1054" s="184" t="s">
        <v>167</v>
      </c>
      <c r="E1054" s="185" t="s">
        <v>1</v>
      </c>
      <c r="F1054" s="186" t="s">
        <v>729</v>
      </c>
      <c r="H1054" s="185" t="s">
        <v>1</v>
      </c>
      <c r="I1054" s="187"/>
      <c r="L1054" s="183"/>
      <c r="M1054" s="188"/>
      <c r="N1054" s="189"/>
      <c r="O1054" s="189"/>
      <c r="P1054" s="189"/>
      <c r="Q1054" s="189"/>
      <c r="R1054" s="189"/>
      <c r="S1054" s="189"/>
      <c r="T1054" s="190"/>
      <c r="AT1054" s="185" t="s">
        <v>167</v>
      </c>
      <c r="AU1054" s="185" t="s">
        <v>93</v>
      </c>
      <c r="AV1054" s="13" t="s">
        <v>91</v>
      </c>
      <c r="AW1054" s="13" t="s">
        <v>38</v>
      </c>
      <c r="AX1054" s="13" t="s">
        <v>83</v>
      </c>
      <c r="AY1054" s="185" t="s">
        <v>159</v>
      </c>
    </row>
    <row r="1055" spans="1:65" s="14" customFormat="1">
      <c r="B1055" s="191"/>
      <c r="D1055" s="184" t="s">
        <v>167</v>
      </c>
      <c r="E1055" s="192" t="s">
        <v>1</v>
      </c>
      <c r="F1055" s="193" t="s">
        <v>1656</v>
      </c>
      <c r="H1055" s="194">
        <v>288</v>
      </c>
      <c r="I1055" s="195"/>
      <c r="L1055" s="191"/>
      <c r="M1055" s="196"/>
      <c r="N1055" s="197"/>
      <c r="O1055" s="197"/>
      <c r="P1055" s="197"/>
      <c r="Q1055" s="197"/>
      <c r="R1055" s="197"/>
      <c r="S1055" s="197"/>
      <c r="T1055" s="198"/>
      <c r="AT1055" s="192" t="s">
        <v>167</v>
      </c>
      <c r="AU1055" s="192" t="s">
        <v>93</v>
      </c>
      <c r="AV1055" s="14" t="s">
        <v>93</v>
      </c>
      <c r="AW1055" s="14" t="s">
        <v>38</v>
      </c>
      <c r="AX1055" s="14" t="s">
        <v>83</v>
      </c>
      <c r="AY1055" s="192" t="s">
        <v>159</v>
      </c>
    </row>
    <row r="1056" spans="1:65" s="15" customFormat="1">
      <c r="B1056" s="199"/>
      <c r="D1056" s="184" t="s">
        <v>167</v>
      </c>
      <c r="E1056" s="200" t="s">
        <v>1</v>
      </c>
      <c r="F1056" s="201" t="s">
        <v>172</v>
      </c>
      <c r="H1056" s="202">
        <v>288</v>
      </c>
      <c r="I1056" s="203"/>
      <c r="L1056" s="199"/>
      <c r="M1056" s="204"/>
      <c r="N1056" s="205"/>
      <c r="O1056" s="205"/>
      <c r="P1056" s="205"/>
      <c r="Q1056" s="205"/>
      <c r="R1056" s="205"/>
      <c r="S1056" s="205"/>
      <c r="T1056" s="206"/>
      <c r="AT1056" s="200" t="s">
        <v>167</v>
      </c>
      <c r="AU1056" s="200" t="s">
        <v>93</v>
      </c>
      <c r="AV1056" s="15" t="s">
        <v>165</v>
      </c>
      <c r="AW1056" s="15" t="s">
        <v>38</v>
      </c>
      <c r="AX1056" s="15" t="s">
        <v>91</v>
      </c>
      <c r="AY1056" s="200" t="s">
        <v>159</v>
      </c>
    </row>
    <row r="1057" spans="1:65" s="2" customFormat="1" ht="30" customHeight="1">
      <c r="A1057" s="34"/>
      <c r="B1057" s="168"/>
      <c r="C1057" s="169" t="s">
        <v>1657</v>
      </c>
      <c r="D1057" s="169" t="s">
        <v>161</v>
      </c>
      <c r="E1057" s="170" t="s">
        <v>1658</v>
      </c>
      <c r="F1057" s="171" t="s">
        <v>1659</v>
      </c>
      <c r="G1057" s="172" t="s">
        <v>238</v>
      </c>
      <c r="H1057" s="173">
        <v>192</v>
      </c>
      <c r="I1057" s="174"/>
      <c r="J1057" s="175">
        <f>ROUND(I1057*H1057,2)</f>
        <v>0</v>
      </c>
      <c r="K1057" s="176"/>
      <c r="L1057" s="35"/>
      <c r="M1057" s="177" t="s">
        <v>1</v>
      </c>
      <c r="N1057" s="178" t="s">
        <v>48</v>
      </c>
      <c r="O1057" s="60"/>
      <c r="P1057" s="179">
        <f>O1057*H1057</f>
        <v>0</v>
      </c>
      <c r="Q1057" s="179">
        <v>9.7999999999999997E-4</v>
      </c>
      <c r="R1057" s="179">
        <f>Q1057*H1057</f>
        <v>0.18815999999999999</v>
      </c>
      <c r="S1057" s="179">
        <v>0</v>
      </c>
      <c r="T1057" s="180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81" t="s">
        <v>247</v>
      </c>
      <c r="AT1057" s="181" t="s">
        <v>161</v>
      </c>
      <c r="AU1057" s="181" t="s">
        <v>93</v>
      </c>
      <c r="AY1057" s="18" t="s">
        <v>159</v>
      </c>
      <c r="BE1057" s="182">
        <f>IF(N1057="základní",J1057,0)</f>
        <v>0</v>
      </c>
      <c r="BF1057" s="182">
        <f>IF(N1057="snížená",J1057,0)</f>
        <v>0</v>
      </c>
      <c r="BG1057" s="182">
        <f>IF(N1057="zákl. přenesená",J1057,0)</f>
        <v>0</v>
      </c>
      <c r="BH1057" s="182">
        <f>IF(N1057="sníž. přenesená",J1057,0)</f>
        <v>0</v>
      </c>
      <c r="BI1057" s="182">
        <f>IF(N1057="nulová",J1057,0)</f>
        <v>0</v>
      </c>
      <c r="BJ1057" s="18" t="s">
        <v>91</v>
      </c>
      <c r="BK1057" s="182">
        <f>ROUND(I1057*H1057,2)</f>
        <v>0</v>
      </c>
      <c r="BL1057" s="18" t="s">
        <v>247</v>
      </c>
      <c r="BM1057" s="181" t="s">
        <v>1660</v>
      </c>
    </row>
    <row r="1058" spans="1:65" s="13" customFormat="1">
      <c r="B1058" s="183"/>
      <c r="D1058" s="184" t="s">
        <v>167</v>
      </c>
      <c r="E1058" s="185" t="s">
        <v>1</v>
      </c>
      <c r="F1058" s="186" t="s">
        <v>729</v>
      </c>
      <c r="H1058" s="185" t="s">
        <v>1</v>
      </c>
      <c r="I1058" s="187"/>
      <c r="L1058" s="183"/>
      <c r="M1058" s="188"/>
      <c r="N1058" s="189"/>
      <c r="O1058" s="189"/>
      <c r="P1058" s="189"/>
      <c r="Q1058" s="189"/>
      <c r="R1058" s="189"/>
      <c r="S1058" s="189"/>
      <c r="T1058" s="190"/>
      <c r="AT1058" s="185" t="s">
        <v>167</v>
      </c>
      <c r="AU1058" s="185" t="s">
        <v>93</v>
      </c>
      <c r="AV1058" s="13" t="s">
        <v>91</v>
      </c>
      <c r="AW1058" s="13" t="s">
        <v>38</v>
      </c>
      <c r="AX1058" s="13" t="s">
        <v>83</v>
      </c>
      <c r="AY1058" s="185" t="s">
        <v>159</v>
      </c>
    </row>
    <row r="1059" spans="1:65" s="14" customFormat="1">
      <c r="B1059" s="191"/>
      <c r="D1059" s="184" t="s">
        <v>167</v>
      </c>
      <c r="E1059" s="192" t="s">
        <v>1</v>
      </c>
      <c r="F1059" s="193" t="s">
        <v>1661</v>
      </c>
      <c r="H1059" s="194">
        <v>192</v>
      </c>
      <c r="I1059" s="195"/>
      <c r="L1059" s="191"/>
      <c r="M1059" s="196"/>
      <c r="N1059" s="197"/>
      <c r="O1059" s="197"/>
      <c r="P1059" s="197"/>
      <c r="Q1059" s="197"/>
      <c r="R1059" s="197"/>
      <c r="S1059" s="197"/>
      <c r="T1059" s="198"/>
      <c r="AT1059" s="192" t="s">
        <v>167</v>
      </c>
      <c r="AU1059" s="192" t="s">
        <v>93</v>
      </c>
      <c r="AV1059" s="14" t="s">
        <v>93</v>
      </c>
      <c r="AW1059" s="14" t="s">
        <v>38</v>
      </c>
      <c r="AX1059" s="14" t="s">
        <v>83</v>
      </c>
      <c r="AY1059" s="192" t="s">
        <v>159</v>
      </c>
    </row>
    <row r="1060" spans="1:65" s="15" customFormat="1">
      <c r="B1060" s="199"/>
      <c r="D1060" s="184" t="s">
        <v>167</v>
      </c>
      <c r="E1060" s="200" t="s">
        <v>1</v>
      </c>
      <c r="F1060" s="201" t="s">
        <v>172</v>
      </c>
      <c r="H1060" s="202">
        <v>192</v>
      </c>
      <c r="I1060" s="203"/>
      <c r="L1060" s="199"/>
      <c r="M1060" s="204"/>
      <c r="N1060" s="205"/>
      <c r="O1060" s="205"/>
      <c r="P1060" s="205"/>
      <c r="Q1060" s="205"/>
      <c r="R1060" s="205"/>
      <c r="S1060" s="205"/>
      <c r="T1060" s="206"/>
      <c r="AT1060" s="200" t="s">
        <v>167</v>
      </c>
      <c r="AU1060" s="200" t="s">
        <v>93</v>
      </c>
      <c r="AV1060" s="15" t="s">
        <v>165</v>
      </c>
      <c r="AW1060" s="15" t="s">
        <v>38</v>
      </c>
      <c r="AX1060" s="15" t="s">
        <v>91</v>
      </c>
      <c r="AY1060" s="200" t="s">
        <v>159</v>
      </c>
    </row>
    <row r="1061" spans="1:65" s="2" customFormat="1" ht="19.8" customHeight="1">
      <c r="A1061" s="34"/>
      <c r="B1061" s="168"/>
      <c r="C1061" s="207" t="s">
        <v>1662</v>
      </c>
      <c r="D1061" s="207" t="s">
        <v>209</v>
      </c>
      <c r="E1061" s="208" t="s">
        <v>1663</v>
      </c>
      <c r="F1061" s="209" t="s">
        <v>1664</v>
      </c>
      <c r="G1061" s="210" t="s">
        <v>164</v>
      </c>
      <c r="H1061" s="211">
        <v>252.50399999999999</v>
      </c>
      <c r="I1061" s="212"/>
      <c r="J1061" s="213">
        <f>ROUND(I1061*H1061,2)</f>
        <v>0</v>
      </c>
      <c r="K1061" s="214"/>
      <c r="L1061" s="215"/>
      <c r="M1061" s="216" t="s">
        <v>1</v>
      </c>
      <c r="N1061" s="217" t="s">
        <v>48</v>
      </c>
      <c r="O1061" s="60"/>
      <c r="P1061" s="179">
        <f>O1061*H1061</f>
        <v>0</v>
      </c>
      <c r="Q1061" s="179">
        <v>0.02</v>
      </c>
      <c r="R1061" s="179">
        <f>Q1061*H1061</f>
        <v>5.0500800000000003</v>
      </c>
      <c r="S1061" s="179">
        <v>0</v>
      </c>
      <c r="T1061" s="180">
        <f>S1061*H1061</f>
        <v>0</v>
      </c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R1061" s="181" t="s">
        <v>458</v>
      </c>
      <c r="AT1061" s="181" t="s">
        <v>209</v>
      </c>
      <c r="AU1061" s="181" t="s">
        <v>93</v>
      </c>
      <c r="AY1061" s="18" t="s">
        <v>159</v>
      </c>
      <c r="BE1061" s="182">
        <f>IF(N1061="základní",J1061,0)</f>
        <v>0</v>
      </c>
      <c r="BF1061" s="182">
        <f>IF(N1061="snížená",J1061,0)</f>
        <v>0</v>
      </c>
      <c r="BG1061" s="182">
        <f>IF(N1061="zákl. přenesená",J1061,0)</f>
        <v>0</v>
      </c>
      <c r="BH1061" s="182">
        <f>IF(N1061="sníž. přenesená",J1061,0)</f>
        <v>0</v>
      </c>
      <c r="BI1061" s="182">
        <f>IF(N1061="nulová",J1061,0)</f>
        <v>0</v>
      </c>
      <c r="BJ1061" s="18" t="s">
        <v>91</v>
      </c>
      <c r="BK1061" s="182">
        <f>ROUND(I1061*H1061,2)</f>
        <v>0</v>
      </c>
      <c r="BL1061" s="18" t="s">
        <v>247</v>
      </c>
      <c r="BM1061" s="181" t="s">
        <v>1665</v>
      </c>
    </row>
    <row r="1062" spans="1:65" s="13" customFormat="1">
      <c r="B1062" s="183"/>
      <c r="D1062" s="184" t="s">
        <v>167</v>
      </c>
      <c r="E1062" s="185" t="s">
        <v>1</v>
      </c>
      <c r="F1062" s="186" t="s">
        <v>1666</v>
      </c>
      <c r="H1062" s="185" t="s">
        <v>1</v>
      </c>
      <c r="I1062" s="187"/>
      <c r="L1062" s="183"/>
      <c r="M1062" s="188"/>
      <c r="N1062" s="189"/>
      <c r="O1062" s="189"/>
      <c r="P1062" s="189"/>
      <c r="Q1062" s="189"/>
      <c r="R1062" s="189"/>
      <c r="S1062" s="189"/>
      <c r="T1062" s="190"/>
      <c r="AT1062" s="185" t="s">
        <v>167</v>
      </c>
      <c r="AU1062" s="185" t="s">
        <v>93</v>
      </c>
      <c r="AV1062" s="13" t="s">
        <v>91</v>
      </c>
      <c r="AW1062" s="13" t="s">
        <v>38</v>
      </c>
      <c r="AX1062" s="13" t="s">
        <v>83</v>
      </c>
      <c r="AY1062" s="185" t="s">
        <v>159</v>
      </c>
    </row>
    <row r="1063" spans="1:65" s="14" customFormat="1">
      <c r="B1063" s="191"/>
      <c r="D1063" s="184" t="s">
        <v>167</v>
      </c>
      <c r="E1063" s="192" t="s">
        <v>1</v>
      </c>
      <c r="F1063" s="193" t="s">
        <v>1667</v>
      </c>
      <c r="H1063" s="194">
        <v>252.50399999999999</v>
      </c>
      <c r="I1063" s="195"/>
      <c r="L1063" s="191"/>
      <c r="M1063" s="196"/>
      <c r="N1063" s="197"/>
      <c r="O1063" s="197"/>
      <c r="P1063" s="197"/>
      <c r="Q1063" s="197"/>
      <c r="R1063" s="197"/>
      <c r="S1063" s="197"/>
      <c r="T1063" s="198"/>
      <c r="AT1063" s="192" t="s">
        <v>167</v>
      </c>
      <c r="AU1063" s="192" t="s">
        <v>93</v>
      </c>
      <c r="AV1063" s="14" t="s">
        <v>93</v>
      </c>
      <c r="AW1063" s="14" t="s">
        <v>38</v>
      </c>
      <c r="AX1063" s="14" t="s">
        <v>83</v>
      </c>
      <c r="AY1063" s="192" t="s">
        <v>159</v>
      </c>
    </row>
    <row r="1064" spans="1:65" s="15" customFormat="1">
      <c r="B1064" s="199"/>
      <c r="D1064" s="184" t="s">
        <v>167</v>
      </c>
      <c r="E1064" s="200" t="s">
        <v>1</v>
      </c>
      <c r="F1064" s="201" t="s">
        <v>172</v>
      </c>
      <c r="H1064" s="202">
        <v>252.50399999999999</v>
      </c>
      <c r="I1064" s="203"/>
      <c r="L1064" s="199"/>
      <c r="M1064" s="204"/>
      <c r="N1064" s="205"/>
      <c r="O1064" s="205"/>
      <c r="P1064" s="205"/>
      <c r="Q1064" s="205"/>
      <c r="R1064" s="205"/>
      <c r="S1064" s="205"/>
      <c r="T1064" s="206"/>
      <c r="AT1064" s="200" t="s">
        <v>167</v>
      </c>
      <c r="AU1064" s="200" t="s">
        <v>93</v>
      </c>
      <c r="AV1064" s="15" t="s">
        <v>165</v>
      </c>
      <c r="AW1064" s="15" t="s">
        <v>38</v>
      </c>
      <c r="AX1064" s="15" t="s">
        <v>91</v>
      </c>
      <c r="AY1064" s="200" t="s">
        <v>159</v>
      </c>
    </row>
    <row r="1065" spans="1:65" s="2" customFormat="1" ht="14.4" customHeight="1">
      <c r="A1065" s="34"/>
      <c r="B1065" s="168"/>
      <c r="C1065" s="207" t="s">
        <v>1668</v>
      </c>
      <c r="D1065" s="207" t="s">
        <v>209</v>
      </c>
      <c r="E1065" s="208" t="s">
        <v>1669</v>
      </c>
      <c r="F1065" s="209" t="s">
        <v>1670</v>
      </c>
      <c r="G1065" s="210" t="s">
        <v>164</v>
      </c>
      <c r="H1065" s="211">
        <v>760.79600000000005</v>
      </c>
      <c r="I1065" s="212"/>
      <c r="J1065" s="213">
        <f>ROUND(I1065*H1065,2)</f>
        <v>0</v>
      </c>
      <c r="K1065" s="214"/>
      <c r="L1065" s="215"/>
      <c r="M1065" s="216" t="s">
        <v>1</v>
      </c>
      <c r="N1065" s="217" t="s">
        <v>48</v>
      </c>
      <c r="O1065" s="60"/>
      <c r="P1065" s="179">
        <f>O1065*H1065</f>
        <v>0</v>
      </c>
      <c r="Q1065" s="179">
        <v>1.18E-2</v>
      </c>
      <c r="R1065" s="179">
        <f>Q1065*H1065</f>
        <v>8.9773928000000005</v>
      </c>
      <c r="S1065" s="179">
        <v>0</v>
      </c>
      <c r="T1065" s="180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181" t="s">
        <v>458</v>
      </c>
      <c r="AT1065" s="181" t="s">
        <v>209</v>
      </c>
      <c r="AU1065" s="181" t="s">
        <v>93</v>
      </c>
      <c r="AY1065" s="18" t="s">
        <v>159</v>
      </c>
      <c r="BE1065" s="182">
        <f>IF(N1065="základní",J1065,0)</f>
        <v>0</v>
      </c>
      <c r="BF1065" s="182">
        <f>IF(N1065="snížená",J1065,0)</f>
        <v>0</v>
      </c>
      <c r="BG1065" s="182">
        <f>IF(N1065="zákl. přenesená",J1065,0)</f>
        <v>0</v>
      </c>
      <c r="BH1065" s="182">
        <f>IF(N1065="sníž. přenesená",J1065,0)</f>
        <v>0</v>
      </c>
      <c r="BI1065" s="182">
        <f>IF(N1065="nulová",J1065,0)</f>
        <v>0</v>
      </c>
      <c r="BJ1065" s="18" t="s">
        <v>91</v>
      </c>
      <c r="BK1065" s="182">
        <f>ROUND(I1065*H1065,2)</f>
        <v>0</v>
      </c>
      <c r="BL1065" s="18" t="s">
        <v>247</v>
      </c>
      <c r="BM1065" s="181" t="s">
        <v>1671</v>
      </c>
    </row>
    <row r="1066" spans="1:65" s="13" customFormat="1">
      <c r="B1066" s="183"/>
      <c r="D1066" s="184" t="s">
        <v>167</v>
      </c>
      <c r="E1066" s="185" t="s">
        <v>1</v>
      </c>
      <c r="F1066" s="186" t="s">
        <v>1666</v>
      </c>
      <c r="H1066" s="185" t="s">
        <v>1</v>
      </c>
      <c r="I1066" s="187"/>
      <c r="L1066" s="183"/>
      <c r="M1066" s="188"/>
      <c r="N1066" s="189"/>
      <c r="O1066" s="189"/>
      <c r="P1066" s="189"/>
      <c r="Q1066" s="189"/>
      <c r="R1066" s="189"/>
      <c r="S1066" s="189"/>
      <c r="T1066" s="190"/>
      <c r="AT1066" s="185" t="s">
        <v>167</v>
      </c>
      <c r="AU1066" s="185" t="s">
        <v>93</v>
      </c>
      <c r="AV1066" s="13" t="s">
        <v>91</v>
      </c>
      <c r="AW1066" s="13" t="s">
        <v>38</v>
      </c>
      <c r="AX1066" s="13" t="s">
        <v>83</v>
      </c>
      <c r="AY1066" s="185" t="s">
        <v>159</v>
      </c>
    </row>
    <row r="1067" spans="1:65" s="14" customFormat="1">
      <c r="B1067" s="191"/>
      <c r="D1067" s="184" t="s">
        <v>167</v>
      </c>
      <c r="E1067" s="192" t="s">
        <v>1</v>
      </c>
      <c r="F1067" s="193" t="s">
        <v>1672</v>
      </c>
      <c r="H1067" s="194">
        <v>760.79600000000005</v>
      </c>
      <c r="I1067" s="195"/>
      <c r="L1067" s="191"/>
      <c r="M1067" s="196"/>
      <c r="N1067" s="197"/>
      <c r="O1067" s="197"/>
      <c r="P1067" s="197"/>
      <c r="Q1067" s="197"/>
      <c r="R1067" s="197"/>
      <c r="S1067" s="197"/>
      <c r="T1067" s="198"/>
      <c r="AT1067" s="192" t="s">
        <v>167</v>
      </c>
      <c r="AU1067" s="192" t="s">
        <v>93</v>
      </c>
      <c r="AV1067" s="14" t="s">
        <v>93</v>
      </c>
      <c r="AW1067" s="14" t="s">
        <v>38</v>
      </c>
      <c r="AX1067" s="14" t="s">
        <v>83</v>
      </c>
      <c r="AY1067" s="192" t="s">
        <v>159</v>
      </c>
    </row>
    <row r="1068" spans="1:65" s="15" customFormat="1">
      <c r="B1068" s="199"/>
      <c r="D1068" s="184" t="s">
        <v>167</v>
      </c>
      <c r="E1068" s="200" t="s">
        <v>1</v>
      </c>
      <c r="F1068" s="201" t="s">
        <v>172</v>
      </c>
      <c r="H1068" s="202">
        <v>760.79600000000005</v>
      </c>
      <c r="I1068" s="203"/>
      <c r="L1068" s="199"/>
      <c r="M1068" s="204"/>
      <c r="N1068" s="205"/>
      <c r="O1068" s="205"/>
      <c r="P1068" s="205"/>
      <c r="Q1068" s="205"/>
      <c r="R1068" s="205"/>
      <c r="S1068" s="205"/>
      <c r="T1068" s="206"/>
      <c r="AT1068" s="200" t="s">
        <v>167</v>
      </c>
      <c r="AU1068" s="200" t="s">
        <v>93</v>
      </c>
      <c r="AV1068" s="15" t="s">
        <v>165</v>
      </c>
      <c r="AW1068" s="15" t="s">
        <v>38</v>
      </c>
      <c r="AX1068" s="15" t="s">
        <v>91</v>
      </c>
      <c r="AY1068" s="200" t="s">
        <v>159</v>
      </c>
    </row>
    <row r="1069" spans="1:65" s="2" customFormat="1" ht="19.8" customHeight="1">
      <c r="A1069" s="34"/>
      <c r="B1069" s="168"/>
      <c r="C1069" s="169" t="s">
        <v>1673</v>
      </c>
      <c r="D1069" s="169" t="s">
        <v>161</v>
      </c>
      <c r="E1069" s="170" t="s">
        <v>1674</v>
      </c>
      <c r="F1069" s="171" t="s">
        <v>1675</v>
      </c>
      <c r="G1069" s="172" t="s">
        <v>238</v>
      </c>
      <c r="H1069" s="173">
        <v>955</v>
      </c>
      <c r="I1069" s="174"/>
      <c r="J1069" s="175">
        <f>ROUND(I1069*H1069,2)</f>
        <v>0</v>
      </c>
      <c r="K1069" s="176"/>
      <c r="L1069" s="35"/>
      <c r="M1069" s="177" t="s">
        <v>1</v>
      </c>
      <c r="N1069" s="178" t="s">
        <v>48</v>
      </c>
      <c r="O1069" s="60"/>
      <c r="P1069" s="179">
        <f>O1069*H1069</f>
        <v>0</v>
      </c>
      <c r="Q1069" s="179">
        <v>3.1E-4</v>
      </c>
      <c r="R1069" s="179">
        <f>Q1069*H1069</f>
        <v>0.29604999999999998</v>
      </c>
      <c r="S1069" s="179">
        <v>0</v>
      </c>
      <c r="T1069" s="180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181" t="s">
        <v>247</v>
      </c>
      <c r="AT1069" s="181" t="s">
        <v>161</v>
      </c>
      <c r="AU1069" s="181" t="s">
        <v>93</v>
      </c>
      <c r="AY1069" s="18" t="s">
        <v>159</v>
      </c>
      <c r="BE1069" s="182">
        <f>IF(N1069="základní",J1069,0)</f>
        <v>0</v>
      </c>
      <c r="BF1069" s="182">
        <f>IF(N1069="snížená",J1069,0)</f>
        <v>0</v>
      </c>
      <c r="BG1069" s="182">
        <f>IF(N1069="zákl. přenesená",J1069,0)</f>
        <v>0</v>
      </c>
      <c r="BH1069" s="182">
        <f>IF(N1069="sníž. přenesená",J1069,0)</f>
        <v>0</v>
      </c>
      <c r="BI1069" s="182">
        <f>IF(N1069="nulová",J1069,0)</f>
        <v>0</v>
      </c>
      <c r="BJ1069" s="18" t="s">
        <v>91</v>
      </c>
      <c r="BK1069" s="182">
        <f>ROUND(I1069*H1069,2)</f>
        <v>0</v>
      </c>
      <c r="BL1069" s="18" t="s">
        <v>247</v>
      </c>
      <c r="BM1069" s="181" t="s">
        <v>1676</v>
      </c>
    </row>
    <row r="1070" spans="1:65" s="13" customFormat="1">
      <c r="B1070" s="183"/>
      <c r="D1070" s="184" t="s">
        <v>167</v>
      </c>
      <c r="E1070" s="185" t="s">
        <v>1</v>
      </c>
      <c r="F1070" s="186" t="s">
        <v>873</v>
      </c>
      <c r="H1070" s="185" t="s">
        <v>1</v>
      </c>
      <c r="I1070" s="187"/>
      <c r="L1070" s="183"/>
      <c r="M1070" s="188"/>
      <c r="N1070" s="189"/>
      <c r="O1070" s="189"/>
      <c r="P1070" s="189"/>
      <c r="Q1070" s="189"/>
      <c r="R1070" s="189"/>
      <c r="S1070" s="189"/>
      <c r="T1070" s="190"/>
      <c r="AT1070" s="185" t="s">
        <v>167</v>
      </c>
      <c r="AU1070" s="185" t="s">
        <v>93</v>
      </c>
      <c r="AV1070" s="13" t="s">
        <v>91</v>
      </c>
      <c r="AW1070" s="13" t="s">
        <v>38</v>
      </c>
      <c r="AX1070" s="13" t="s">
        <v>83</v>
      </c>
      <c r="AY1070" s="185" t="s">
        <v>159</v>
      </c>
    </row>
    <row r="1071" spans="1:65" s="14" customFormat="1">
      <c r="B1071" s="191"/>
      <c r="D1071" s="184" t="s">
        <v>167</v>
      </c>
      <c r="E1071" s="192" t="s">
        <v>1</v>
      </c>
      <c r="F1071" s="193" t="s">
        <v>1677</v>
      </c>
      <c r="H1071" s="194">
        <v>955</v>
      </c>
      <c r="I1071" s="195"/>
      <c r="L1071" s="191"/>
      <c r="M1071" s="196"/>
      <c r="N1071" s="197"/>
      <c r="O1071" s="197"/>
      <c r="P1071" s="197"/>
      <c r="Q1071" s="197"/>
      <c r="R1071" s="197"/>
      <c r="S1071" s="197"/>
      <c r="T1071" s="198"/>
      <c r="AT1071" s="192" t="s">
        <v>167</v>
      </c>
      <c r="AU1071" s="192" t="s">
        <v>93</v>
      </c>
      <c r="AV1071" s="14" t="s">
        <v>93</v>
      </c>
      <c r="AW1071" s="14" t="s">
        <v>38</v>
      </c>
      <c r="AX1071" s="14" t="s">
        <v>83</v>
      </c>
      <c r="AY1071" s="192" t="s">
        <v>159</v>
      </c>
    </row>
    <row r="1072" spans="1:65" s="15" customFormat="1">
      <c r="B1072" s="199"/>
      <c r="D1072" s="184" t="s">
        <v>167</v>
      </c>
      <c r="E1072" s="200" t="s">
        <v>1</v>
      </c>
      <c r="F1072" s="201" t="s">
        <v>172</v>
      </c>
      <c r="H1072" s="202">
        <v>955</v>
      </c>
      <c r="I1072" s="203"/>
      <c r="L1072" s="199"/>
      <c r="M1072" s="204"/>
      <c r="N1072" s="205"/>
      <c r="O1072" s="205"/>
      <c r="P1072" s="205"/>
      <c r="Q1072" s="205"/>
      <c r="R1072" s="205"/>
      <c r="S1072" s="205"/>
      <c r="T1072" s="206"/>
      <c r="AT1072" s="200" t="s">
        <v>167</v>
      </c>
      <c r="AU1072" s="200" t="s">
        <v>93</v>
      </c>
      <c r="AV1072" s="15" t="s">
        <v>165</v>
      </c>
      <c r="AW1072" s="15" t="s">
        <v>38</v>
      </c>
      <c r="AX1072" s="15" t="s">
        <v>91</v>
      </c>
      <c r="AY1072" s="200" t="s">
        <v>159</v>
      </c>
    </row>
    <row r="1073" spans="1:65" s="2" customFormat="1" ht="19.8" customHeight="1">
      <c r="A1073" s="34"/>
      <c r="B1073" s="168"/>
      <c r="C1073" s="169" t="s">
        <v>1678</v>
      </c>
      <c r="D1073" s="169" t="s">
        <v>161</v>
      </c>
      <c r="E1073" s="170" t="s">
        <v>1679</v>
      </c>
      <c r="F1073" s="171" t="s">
        <v>1680</v>
      </c>
      <c r="G1073" s="172" t="s">
        <v>308</v>
      </c>
      <c r="H1073" s="173">
        <v>21.010999999999999</v>
      </c>
      <c r="I1073" s="174"/>
      <c r="J1073" s="175">
        <f>ROUND(I1073*H1073,2)</f>
        <v>0</v>
      </c>
      <c r="K1073" s="176"/>
      <c r="L1073" s="35"/>
      <c r="M1073" s="177" t="s">
        <v>1</v>
      </c>
      <c r="N1073" s="178" t="s">
        <v>48</v>
      </c>
      <c r="O1073" s="60"/>
      <c r="P1073" s="179">
        <f>O1073*H1073</f>
        <v>0</v>
      </c>
      <c r="Q1073" s="179">
        <v>0</v>
      </c>
      <c r="R1073" s="179">
        <f>Q1073*H1073</f>
        <v>0</v>
      </c>
      <c r="S1073" s="179">
        <v>0</v>
      </c>
      <c r="T1073" s="180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181" t="s">
        <v>247</v>
      </c>
      <c r="AT1073" s="181" t="s">
        <v>161</v>
      </c>
      <c r="AU1073" s="181" t="s">
        <v>93</v>
      </c>
      <c r="AY1073" s="18" t="s">
        <v>159</v>
      </c>
      <c r="BE1073" s="182">
        <f>IF(N1073="základní",J1073,0)</f>
        <v>0</v>
      </c>
      <c r="BF1073" s="182">
        <f>IF(N1073="snížená",J1073,0)</f>
        <v>0</v>
      </c>
      <c r="BG1073" s="182">
        <f>IF(N1073="zákl. přenesená",J1073,0)</f>
        <v>0</v>
      </c>
      <c r="BH1073" s="182">
        <f>IF(N1073="sníž. přenesená",J1073,0)</f>
        <v>0</v>
      </c>
      <c r="BI1073" s="182">
        <f>IF(N1073="nulová",J1073,0)</f>
        <v>0</v>
      </c>
      <c r="BJ1073" s="18" t="s">
        <v>91</v>
      </c>
      <c r="BK1073" s="182">
        <f>ROUND(I1073*H1073,2)</f>
        <v>0</v>
      </c>
      <c r="BL1073" s="18" t="s">
        <v>247</v>
      </c>
      <c r="BM1073" s="181" t="s">
        <v>1681</v>
      </c>
    </row>
    <row r="1074" spans="1:65" s="2" customFormat="1" ht="19.8" customHeight="1">
      <c r="A1074" s="34"/>
      <c r="B1074" s="168"/>
      <c r="C1074" s="169" t="s">
        <v>1682</v>
      </c>
      <c r="D1074" s="169" t="s">
        <v>161</v>
      </c>
      <c r="E1074" s="170" t="s">
        <v>1683</v>
      </c>
      <c r="F1074" s="171" t="s">
        <v>1684</v>
      </c>
      <c r="G1074" s="172" t="s">
        <v>308</v>
      </c>
      <c r="H1074" s="173">
        <v>21.010999999999999</v>
      </c>
      <c r="I1074" s="174"/>
      <c r="J1074" s="175">
        <f>ROUND(I1074*H1074,2)</f>
        <v>0</v>
      </c>
      <c r="K1074" s="176"/>
      <c r="L1074" s="35"/>
      <c r="M1074" s="177" t="s">
        <v>1</v>
      </c>
      <c r="N1074" s="178" t="s">
        <v>48</v>
      </c>
      <c r="O1074" s="60"/>
      <c r="P1074" s="179">
        <f>O1074*H1074</f>
        <v>0</v>
      </c>
      <c r="Q1074" s="179">
        <v>0</v>
      </c>
      <c r="R1074" s="179">
        <f>Q1074*H1074</f>
        <v>0</v>
      </c>
      <c r="S1074" s="179">
        <v>0</v>
      </c>
      <c r="T1074" s="180">
        <f>S1074*H1074</f>
        <v>0</v>
      </c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R1074" s="181" t="s">
        <v>247</v>
      </c>
      <c r="AT1074" s="181" t="s">
        <v>161</v>
      </c>
      <c r="AU1074" s="181" t="s">
        <v>93</v>
      </c>
      <c r="AY1074" s="18" t="s">
        <v>159</v>
      </c>
      <c r="BE1074" s="182">
        <f>IF(N1074="základní",J1074,0)</f>
        <v>0</v>
      </c>
      <c r="BF1074" s="182">
        <f>IF(N1074="snížená",J1074,0)</f>
        <v>0</v>
      </c>
      <c r="BG1074" s="182">
        <f>IF(N1074="zákl. přenesená",J1074,0)</f>
        <v>0</v>
      </c>
      <c r="BH1074" s="182">
        <f>IF(N1074="sníž. přenesená",J1074,0)</f>
        <v>0</v>
      </c>
      <c r="BI1074" s="182">
        <f>IF(N1074="nulová",J1074,0)</f>
        <v>0</v>
      </c>
      <c r="BJ1074" s="18" t="s">
        <v>91</v>
      </c>
      <c r="BK1074" s="182">
        <f>ROUND(I1074*H1074,2)</f>
        <v>0</v>
      </c>
      <c r="BL1074" s="18" t="s">
        <v>247</v>
      </c>
      <c r="BM1074" s="181" t="s">
        <v>1685</v>
      </c>
    </row>
    <row r="1075" spans="1:65" s="12" customFormat="1" ht="22.8" customHeight="1">
      <c r="B1075" s="155"/>
      <c r="D1075" s="156" t="s">
        <v>82</v>
      </c>
      <c r="E1075" s="166" t="s">
        <v>1686</v>
      </c>
      <c r="F1075" s="166" t="s">
        <v>1687</v>
      </c>
      <c r="I1075" s="158"/>
      <c r="J1075" s="167">
        <f>BK1075</f>
        <v>0</v>
      </c>
      <c r="L1075" s="155"/>
      <c r="M1075" s="160"/>
      <c r="N1075" s="161"/>
      <c r="O1075" s="161"/>
      <c r="P1075" s="162">
        <f>SUM(P1076:P1123)</f>
        <v>0</v>
      </c>
      <c r="Q1075" s="161"/>
      <c r="R1075" s="162">
        <f>SUM(R1076:R1123)</f>
        <v>0.91682223000000007</v>
      </c>
      <c r="S1075" s="161"/>
      <c r="T1075" s="163">
        <f>SUM(T1076:T1123)</f>
        <v>0</v>
      </c>
      <c r="AR1075" s="156" t="s">
        <v>93</v>
      </c>
      <c r="AT1075" s="164" t="s">
        <v>82</v>
      </c>
      <c r="AU1075" s="164" t="s">
        <v>91</v>
      </c>
      <c r="AY1075" s="156" t="s">
        <v>159</v>
      </c>
      <c r="BK1075" s="165">
        <f>SUM(BK1076:BK1123)</f>
        <v>0</v>
      </c>
    </row>
    <row r="1076" spans="1:65" s="2" customFormat="1" ht="19.8" customHeight="1">
      <c r="A1076" s="34"/>
      <c r="B1076" s="168"/>
      <c r="C1076" s="169" t="s">
        <v>1688</v>
      </c>
      <c r="D1076" s="169" t="s">
        <v>161</v>
      </c>
      <c r="E1076" s="170" t="s">
        <v>1689</v>
      </c>
      <c r="F1076" s="171" t="s">
        <v>1690</v>
      </c>
      <c r="G1076" s="172" t="s">
        <v>164</v>
      </c>
      <c r="H1076" s="173">
        <v>365.33499999999998</v>
      </c>
      <c r="I1076" s="174"/>
      <c r="J1076" s="175">
        <f>ROUND(I1076*H1076,2)</f>
        <v>0</v>
      </c>
      <c r="K1076" s="176"/>
      <c r="L1076" s="35"/>
      <c r="M1076" s="177" t="s">
        <v>1</v>
      </c>
      <c r="N1076" s="178" t="s">
        <v>48</v>
      </c>
      <c r="O1076" s="60"/>
      <c r="P1076" s="179">
        <f>O1076*H1076</f>
        <v>0</v>
      </c>
      <c r="Q1076" s="179">
        <v>2.1000000000000001E-4</v>
      </c>
      <c r="R1076" s="179">
        <f>Q1076*H1076</f>
        <v>7.6720349999999993E-2</v>
      </c>
      <c r="S1076" s="179">
        <v>0</v>
      </c>
      <c r="T1076" s="180">
        <f>S1076*H1076</f>
        <v>0</v>
      </c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R1076" s="181" t="s">
        <v>247</v>
      </c>
      <c r="AT1076" s="181" t="s">
        <v>161</v>
      </c>
      <c r="AU1076" s="181" t="s">
        <v>93</v>
      </c>
      <c r="AY1076" s="18" t="s">
        <v>159</v>
      </c>
      <c r="BE1076" s="182">
        <f>IF(N1076="základní",J1076,0)</f>
        <v>0</v>
      </c>
      <c r="BF1076" s="182">
        <f>IF(N1076="snížená",J1076,0)</f>
        <v>0</v>
      </c>
      <c r="BG1076" s="182">
        <f>IF(N1076="zákl. přenesená",J1076,0)</f>
        <v>0</v>
      </c>
      <c r="BH1076" s="182">
        <f>IF(N1076="sníž. přenesená",J1076,0)</f>
        <v>0</v>
      </c>
      <c r="BI1076" s="182">
        <f>IF(N1076="nulová",J1076,0)</f>
        <v>0</v>
      </c>
      <c r="BJ1076" s="18" t="s">
        <v>91</v>
      </c>
      <c r="BK1076" s="182">
        <f>ROUND(I1076*H1076,2)</f>
        <v>0</v>
      </c>
      <c r="BL1076" s="18" t="s">
        <v>247</v>
      </c>
      <c r="BM1076" s="181" t="s">
        <v>1691</v>
      </c>
    </row>
    <row r="1077" spans="1:65" s="13" customFormat="1">
      <c r="B1077" s="183"/>
      <c r="D1077" s="184" t="s">
        <v>167</v>
      </c>
      <c r="E1077" s="185" t="s">
        <v>1</v>
      </c>
      <c r="F1077" s="186" t="s">
        <v>692</v>
      </c>
      <c r="H1077" s="185" t="s">
        <v>1</v>
      </c>
      <c r="I1077" s="187"/>
      <c r="L1077" s="183"/>
      <c r="M1077" s="188"/>
      <c r="N1077" s="189"/>
      <c r="O1077" s="189"/>
      <c r="P1077" s="189"/>
      <c r="Q1077" s="189"/>
      <c r="R1077" s="189"/>
      <c r="S1077" s="189"/>
      <c r="T1077" s="190"/>
      <c r="AT1077" s="185" t="s">
        <v>167</v>
      </c>
      <c r="AU1077" s="185" t="s">
        <v>93</v>
      </c>
      <c r="AV1077" s="13" t="s">
        <v>91</v>
      </c>
      <c r="AW1077" s="13" t="s">
        <v>38</v>
      </c>
      <c r="AX1077" s="13" t="s">
        <v>83</v>
      </c>
      <c r="AY1077" s="185" t="s">
        <v>159</v>
      </c>
    </row>
    <row r="1078" spans="1:65" s="14" customFormat="1">
      <c r="B1078" s="191"/>
      <c r="D1078" s="184" t="s">
        <v>167</v>
      </c>
      <c r="E1078" s="192" t="s">
        <v>1</v>
      </c>
      <c r="F1078" s="193" t="s">
        <v>1692</v>
      </c>
      <c r="H1078" s="194">
        <v>365.33499999999998</v>
      </c>
      <c r="I1078" s="195"/>
      <c r="L1078" s="191"/>
      <c r="M1078" s="196"/>
      <c r="N1078" s="197"/>
      <c r="O1078" s="197"/>
      <c r="P1078" s="197"/>
      <c r="Q1078" s="197"/>
      <c r="R1078" s="197"/>
      <c r="S1078" s="197"/>
      <c r="T1078" s="198"/>
      <c r="AT1078" s="192" t="s">
        <v>167</v>
      </c>
      <c r="AU1078" s="192" t="s">
        <v>93</v>
      </c>
      <c r="AV1078" s="14" t="s">
        <v>93</v>
      </c>
      <c r="AW1078" s="14" t="s">
        <v>38</v>
      </c>
      <c r="AX1078" s="14" t="s">
        <v>83</v>
      </c>
      <c r="AY1078" s="192" t="s">
        <v>159</v>
      </c>
    </row>
    <row r="1079" spans="1:65" s="15" customFormat="1">
      <c r="B1079" s="199"/>
      <c r="D1079" s="184" t="s">
        <v>167</v>
      </c>
      <c r="E1079" s="200" t="s">
        <v>1</v>
      </c>
      <c r="F1079" s="201" t="s">
        <v>172</v>
      </c>
      <c r="H1079" s="202">
        <v>365.33499999999998</v>
      </c>
      <c r="I1079" s="203"/>
      <c r="L1079" s="199"/>
      <c r="M1079" s="204"/>
      <c r="N1079" s="205"/>
      <c r="O1079" s="205"/>
      <c r="P1079" s="205"/>
      <c r="Q1079" s="205"/>
      <c r="R1079" s="205"/>
      <c r="S1079" s="205"/>
      <c r="T1079" s="206"/>
      <c r="AT1079" s="200" t="s">
        <v>167</v>
      </c>
      <c r="AU1079" s="200" t="s">
        <v>93</v>
      </c>
      <c r="AV1079" s="15" t="s">
        <v>165</v>
      </c>
      <c r="AW1079" s="15" t="s">
        <v>38</v>
      </c>
      <c r="AX1079" s="15" t="s">
        <v>91</v>
      </c>
      <c r="AY1079" s="200" t="s">
        <v>159</v>
      </c>
    </row>
    <row r="1080" spans="1:65" s="2" customFormat="1" ht="19.8" customHeight="1">
      <c r="A1080" s="34"/>
      <c r="B1080" s="168"/>
      <c r="C1080" s="169" t="s">
        <v>1693</v>
      </c>
      <c r="D1080" s="169" t="s">
        <v>161</v>
      </c>
      <c r="E1080" s="170" t="s">
        <v>1694</v>
      </c>
      <c r="F1080" s="171" t="s">
        <v>1695</v>
      </c>
      <c r="G1080" s="172" t="s">
        <v>164</v>
      </c>
      <c r="H1080" s="173">
        <v>463.12799999999999</v>
      </c>
      <c r="I1080" s="174"/>
      <c r="J1080" s="175">
        <f>ROUND(I1080*H1080,2)</f>
        <v>0</v>
      </c>
      <c r="K1080" s="176"/>
      <c r="L1080" s="35"/>
      <c r="M1080" s="177" t="s">
        <v>1</v>
      </c>
      <c r="N1080" s="178" t="s">
        <v>48</v>
      </c>
      <c r="O1080" s="60"/>
      <c r="P1080" s="179">
        <f>O1080*H1080</f>
        <v>0</v>
      </c>
      <c r="Q1080" s="179">
        <v>3.3E-4</v>
      </c>
      <c r="R1080" s="179">
        <f>Q1080*H1080</f>
        <v>0.15283224000000001</v>
      </c>
      <c r="S1080" s="179">
        <v>0</v>
      </c>
      <c r="T1080" s="180">
        <f>S1080*H1080</f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81" t="s">
        <v>247</v>
      </c>
      <c r="AT1080" s="181" t="s">
        <v>161</v>
      </c>
      <c r="AU1080" s="181" t="s">
        <v>93</v>
      </c>
      <c r="AY1080" s="18" t="s">
        <v>159</v>
      </c>
      <c r="BE1080" s="182">
        <f>IF(N1080="základní",J1080,0)</f>
        <v>0</v>
      </c>
      <c r="BF1080" s="182">
        <f>IF(N1080="snížená",J1080,0)</f>
        <v>0</v>
      </c>
      <c r="BG1080" s="182">
        <f>IF(N1080="zákl. přenesená",J1080,0)</f>
        <v>0</v>
      </c>
      <c r="BH1080" s="182">
        <f>IF(N1080="sníž. přenesená",J1080,0)</f>
        <v>0</v>
      </c>
      <c r="BI1080" s="182">
        <f>IF(N1080="nulová",J1080,0)</f>
        <v>0</v>
      </c>
      <c r="BJ1080" s="18" t="s">
        <v>91</v>
      </c>
      <c r="BK1080" s="182">
        <f>ROUND(I1080*H1080,2)</f>
        <v>0</v>
      </c>
      <c r="BL1080" s="18" t="s">
        <v>247</v>
      </c>
      <c r="BM1080" s="181" t="s">
        <v>1696</v>
      </c>
    </row>
    <row r="1081" spans="1:65" s="13" customFormat="1">
      <c r="B1081" s="183"/>
      <c r="D1081" s="184" t="s">
        <v>167</v>
      </c>
      <c r="E1081" s="185" t="s">
        <v>1</v>
      </c>
      <c r="F1081" s="186" t="s">
        <v>729</v>
      </c>
      <c r="H1081" s="185" t="s">
        <v>1</v>
      </c>
      <c r="I1081" s="187"/>
      <c r="L1081" s="183"/>
      <c r="M1081" s="188"/>
      <c r="N1081" s="189"/>
      <c r="O1081" s="189"/>
      <c r="P1081" s="189"/>
      <c r="Q1081" s="189"/>
      <c r="R1081" s="189"/>
      <c r="S1081" s="189"/>
      <c r="T1081" s="190"/>
      <c r="AT1081" s="185" t="s">
        <v>167</v>
      </c>
      <c r="AU1081" s="185" t="s">
        <v>93</v>
      </c>
      <c r="AV1081" s="13" t="s">
        <v>91</v>
      </c>
      <c r="AW1081" s="13" t="s">
        <v>38</v>
      </c>
      <c r="AX1081" s="13" t="s">
        <v>83</v>
      </c>
      <c r="AY1081" s="185" t="s">
        <v>159</v>
      </c>
    </row>
    <row r="1082" spans="1:65" s="14" customFormat="1">
      <c r="B1082" s="191"/>
      <c r="D1082" s="184" t="s">
        <v>167</v>
      </c>
      <c r="E1082" s="192" t="s">
        <v>1</v>
      </c>
      <c r="F1082" s="193" t="s">
        <v>1697</v>
      </c>
      <c r="H1082" s="194">
        <v>202.72800000000001</v>
      </c>
      <c r="I1082" s="195"/>
      <c r="L1082" s="191"/>
      <c r="M1082" s="196"/>
      <c r="N1082" s="197"/>
      <c r="O1082" s="197"/>
      <c r="P1082" s="197"/>
      <c r="Q1082" s="197"/>
      <c r="R1082" s="197"/>
      <c r="S1082" s="197"/>
      <c r="T1082" s="198"/>
      <c r="AT1082" s="192" t="s">
        <v>167</v>
      </c>
      <c r="AU1082" s="192" t="s">
        <v>93</v>
      </c>
      <c r="AV1082" s="14" t="s">
        <v>93</v>
      </c>
      <c r="AW1082" s="14" t="s">
        <v>38</v>
      </c>
      <c r="AX1082" s="14" t="s">
        <v>83</v>
      </c>
      <c r="AY1082" s="192" t="s">
        <v>159</v>
      </c>
    </row>
    <row r="1083" spans="1:65" s="14" customFormat="1">
      <c r="B1083" s="191"/>
      <c r="D1083" s="184" t="s">
        <v>167</v>
      </c>
      <c r="E1083" s="192" t="s">
        <v>1</v>
      </c>
      <c r="F1083" s="193" t="s">
        <v>1698</v>
      </c>
      <c r="H1083" s="194">
        <v>260.39999999999998</v>
      </c>
      <c r="I1083" s="195"/>
      <c r="L1083" s="191"/>
      <c r="M1083" s="196"/>
      <c r="N1083" s="197"/>
      <c r="O1083" s="197"/>
      <c r="P1083" s="197"/>
      <c r="Q1083" s="197"/>
      <c r="R1083" s="197"/>
      <c r="S1083" s="197"/>
      <c r="T1083" s="198"/>
      <c r="AT1083" s="192" t="s">
        <v>167</v>
      </c>
      <c r="AU1083" s="192" t="s">
        <v>93</v>
      </c>
      <c r="AV1083" s="14" t="s">
        <v>93</v>
      </c>
      <c r="AW1083" s="14" t="s">
        <v>38</v>
      </c>
      <c r="AX1083" s="14" t="s">
        <v>83</v>
      </c>
      <c r="AY1083" s="192" t="s">
        <v>159</v>
      </c>
    </row>
    <row r="1084" spans="1:65" s="15" customFormat="1">
      <c r="B1084" s="199"/>
      <c r="D1084" s="184" t="s">
        <v>167</v>
      </c>
      <c r="E1084" s="200" t="s">
        <v>1</v>
      </c>
      <c r="F1084" s="201" t="s">
        <v>172</v>
      </c>
      <c r="H1084" s="202">
        <v>463.12799999999999</v>
      </c>
      <c r="I1084" s="203"/>
      <c r="L1084" s="199"/>
      <c r="M1084" s="204"/>
      <c r="N1084" s="205"/>
      <c r="O1084" s="205"/>
      <c r="P1084" s="205"/>
      <c r="Q1084" s="205"/>
      <c r="R1084" s="205"/>
      <c r="S1084" s="205"/>
      <c r="T1084" s="206"/>
      <c r="AT1084" s="200" t="s">
        <v>167</v>
      </c>
      <c r="AU1084" s="200" t="s">
        <v>93</v>
      </c>
      <c r="AV1084" s="15" t="s">
        <v>165</v>
      </c>
      <c r="AW1084" s="15" t="s">
        <v>38</v>
      </c>
      <c r="AX1084" s="15" t="s">
        <v>91</v>
      </c>
      <c r="AY1084" s="200" t="s">
        <v>159</v>
      </c>
    </row>
    <row r="1085" spans="1:65" s="2" customFormat="1" ht="19.8" customHeight="1">
      <c r="A1085" s="34"/>
      <c r="B1085" s="168"/>
      <c r="C1085" s="169" t="s">
        <v>1699</v>
      </c>
      <c r="D1085" s="169" t="s">
        <v>161</v>
      </c>
      <c r="E1085" s="170" t="s">
        <v>1700</v>
      </c>
      <c r="F1085" s="171" t="s">
        <v>1701</v>
      </c>
      <c r="G1085" s="172" t="s">
        <v>164</v>
      </c>
      <c r="H1085" s="173">
        <v>965.048</v>
      </c>
      <c r="I1085" s="174"/>
      <c r="J1085" s="175">
        <f>ROUND(I1085*H1085,2)</f>
        <v>0</v>
      </c>
      <c r="K1085" s="176"/>
      <c r="L1085" s="35"/>
      <c r="M1085" s="177" t="s">
        <v>1</v>
      </c>
      <c r="N1085" s="178" t="s">
        <v>48</v>
      </c>
      <c r="O1085" s="60"/>
      <c r="P1085" s="179">
        <f>O1085*H1085</f>
        <v>0</v>
      </c>
      <c r="Q1085" s="179">
        <v>5.0000000000000001E-4</v>
      </c>
      <c r="R1085" s="179">
        <f>Q1085*H1085</f>
        <v>0.48252400000000001</v>
      </c>
      <c r="S1085" s="179">
        <v>0</v>
      </c>
      <c r="T1085" s="180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181" t="s">
        <v>247</v>
      </c>
      <c r="AT1085" s="181" t="s">
        <v>161</v>
      </c>
      <c r="AU1085" s="181" t="s">
        <v>93</v>
      </c>
      <c r="AY1085" s="18" t="s">
        <v>159</v>
      </c>
      <c r="BE1085" s="182">
        <f>IF(N1085="základní",J1085,0)</f>
        <v>0</v>
      </c>
      <c r="BF1085" s="182">
        <f>IF(N1085="snížená",J1085,0)</f>
        <v>0</v>
      </c>
      <c r="BG1085" s="182">
        <f>IF(N1085="zákl. přenesená",J1085,0)</f>
        <v>0</v>
      </c>
      <c r="BH1085" s="182">
        <f>IF(N1085="sníž. přenesená",J1085,0)</f>
        <v>0</v>
      </c>
      <c r="BI1085" s="182">
        <f>IF(N1085="nulová",J1085,0)</f>
        <v>0</v>
      </c>
      <c r="BJ1085" s="18" t="s">
        <v>91</v>
      </c>
      <c r="BK1085" s="182">
        <f>ROUND(I1085*H1085,2)</f>
        <v>0</v>
      </c>
      <c r="BL1085" s="18" t="s">
        <v>247</v>
      </c>
      <c r="BM1085" s="181" t="s">
        <v>1702</v>
      </c>
    </row>
    <row r="1086" spans="1:65" s="13" customFormat="1">
      <c r="B1086" s="183"/>
      <c r="D1086" s="184" t="s">
        <v>167</v>
      </c>
      <c r="E1086" s="185" t="s">
        <v>1</v>
      </c>
      <c r="F1086" s="186" t="s">
        <v>1703</v>
      </c>
      <c r="H1086" s="185" t="s">
        <v>1</v>
      </c>
      <c r="I1086" s="187"/>
      <c r="L1086" s="183"/>
      <c r="M1086" s="188"/>
      <c r="N1086" s="189"/>
      <c r="O1086" s="189"/>
      <c r="P1086" s="189"/>
      <c r="Q1086" s="189"/>
      <c r="R1086" s="189"/>
      <c r="S1086" s="189"/>
      <c r="T1086" s="190"/>
      <c r="AT1086" s="185" t="s">
        <v>167</v>
      </c>
      <c r="AU1086" s="185" t="s">
        <v>93</v>
      </c>
      <c r="AV1086" s="13" t="s">
        <v>91</v>
      </c>
      <c r="AW1086" s="13" t="s">
        <v>38</v>
      </c>
      <c r="AX1086" s="13" t="s">
        <v>83</v>
      </c>
      <c r="AY1086" s="185" t="s">
        <v>159</v>
      </c>
    </row>
    <row r="1087" spans="1:65" s="13" customFormat="1">
      <c r="B1087" s="183"/>
      <c r="D1087" s="184" t="s">
        <v>167</v>
      </c>
      <c r="E1087" s="185" t="s">
        <v>1</v>
      </c>
      <c r="F1087" s="186" t="s">
        <v>1704</v>
      </c>
      <c r="H1087" s="185" t="s">
        <v>1</v>
      </c>
      <c r="I1087" s="187"/>
      <c r="L1087" s="183"/>
      <c r="M1087" s="188"/>
      <c r="N1087" s="189"/>
      <c r="O1087" s="189"/>
      <c r="P1087" s="189"/>
      <c r="Q1087" s="189"/>
      <c r="R1087" s="189"/>
      <c r="S1087" s="189"/>
      <c r="T1087" s="190"/>
      <c r="AT1087" s="185" t="s">
        <v>167</v>
      </c>
      <c r="AU1087" s="185" t="s">
        <v>93</v>
      </c>
      <c r="AV1087" s="13" t="s">
        <v>91</v>
      </c>
      <c r="AW1087" s="13" t="s">
        <v>38</v>
      </c>
      <c r="AX1087" s="13" t="s">
        <v>83</v>
      </c>
      <c r="AY1087" s="185" t="s">
        <v>159</v>
      </c>
    </row>
    <row r="1088" spans="1:65" s="14" customFormat="1" ht="30.6">
      <c r="B1088" s="191"/>
      <c r="D1088" s="184" t="s">
        <v>167</v>
      </c>
      <c r="E1088" s="192" t="s">
        <v>1</v>
      </c>
      <c r="F1088" s="193" t="s">
        <v>722</v>
      </c>
      <c r="H1088" s="194">
        <v>240.48</v>
      </c>
      <c r="I1088" s="195"/>
      <c r="L1088" s="191"/>
      <c r="M1088" s="196"/>
      <c r="N1088" s="197"/>
      <c r="O1088" s="197"/>
      <c r="P1088" s="197"/>
      <c r="Q1088" s="197"/>
      <c r="R1088" s="197"/>
      <c r="S1088" s="197"/>
      <c r="T1088" s="198"/>
      <c r="AT1088" s="192" t="s">
        <v>167</v>
      </c>
      <c r="AU1088" s="192" t="s">
        <v>93</v>
      </c>
      <c r="AV1088" s="14" t="s">
        <v>93</v>
      </c>
      <c r="AW1088" s="14" t="s">
        <v>38</v>
      </c>
      <c r="AX1088" s="14" t="s">
        <v>83</v>
      </c>
      <c r="AY1088" s="192" t="s">
        <v>159</v>
      </c>
    </row>
    <row r="1089" spans="1:65" s="14" customFormat="1" ht="30.6">
      <c r="B1089" s="191"/>
      <c r="D1089" s="184" t="s">
        <v>167</v>
      </c>
      <c r="E1089" s="192" t="s">
        <v>1</v>
      </c>
      <c r="F1089" s="193" t="s">
        <v>723</v>
      </c>
      <c r="H1089" s="194">
        <v>340.88</v>
      </c>
      <c r="I1089" s="195"/>
      <c r="L1089" s="191"/>
      <c r="M1089" s="196"/>
      <c r="N1089" s="197"/>
      <c r="O1089" s="197"/>
      <c r="P1089" s="197"/>
      <c r="Q1089" s="197"/>
      <c r="R1089" s="197"/>
      <c r="S1089" s="197"/>
      <c r="T1089" s="198"/>
      <c r="AT1089" s="192" t="s">
        <v>167</v>
      </c>
      <c r="AU1089" s="192" t="s">
        <v>93</v>
      </c>
      <c r="AV1089" s="14" t="s">
        <v>93</v>
      </c>
      <c r="AW1089" s="14" t="s">
        <v>38</v>
      </c>
      <c r="AX1089" s="14" t="s">
        <v>83</v>
      </c>
      <c r="AY1089" s="192" t="s">
        <v>159</v>
      </c>
    </row>
    <row r="1090" spans="1:65" s="14" customFormat="1">
      <c r="B1090" s="191"/>
      <c r="D1090" s="184" t="s">
        <v>167</v>
      </c>
      <c r="E1090" s="192" t="s">
        <v>1</v>
      </c>
      <c r="F1090" s="193" t="s">
        <v>724</v>
      </c>
      <c r="H1090" s="194">
        <v>64.8</v>
      </c>
      <c r="I1090" s="195"/>
      <c r="L1090" s="191"/>
      <c r="M1090" s="196"/>
      <c r="N1090" s="197"/>
      <c r="O1090" s="197"/>
      <c r="P1090" s="197"/>
      <c r="Q1090" s="197"/>
      <c r="R1090" s="197"/>
      <c r="S1090" s="197"/>
      <c r="T1090" s="198"/>
      <c r="AT1090" s="192" t="s">
        <v>167</v>
      </c>
      <c r="AU1090" s="192" t="s">
        <v>93</v>
      </c>
      <c r="AV1090" s="14" t="s">
        <v>93</v>
      </c>
      <c r="AW1090" s="14" t="s">
        <v>38</v>
      </c>
      <c r="AX1090" s="14" t="s">
        <v>83</v>
      </c>
      <c r="AY1090" s="192" t="s">
        <v>159</v>
      </c>
    </row>
    <row r="1091" spans="1:65" s="14" customFormat="1" ht="40.799999999999997">
      <c r="B1091" s="191"/>
      <c r="D1091" s="184" t="s">
        <v>167</v>
      </c>
      <c r="E1091" s="192" t="s">
        <v>1</v>
      </c>
      <c r="F1091" s="193" t="s">
        <v>994</v>
      </c>
      <c r="H1091" s="194">
        <v>222.88800000000001</v>
      </c>
      <c r="I1091" s="195"/>
      <c r="L1091" s="191"/>
      <c r="M1091" s="196"/>
      <c r="N1091" s="197"/>
      <c r="O1091" s="197"/>
      <c r="P1091" s="197"/>
      <c r="Q1091" s="197"/>
      <c r="R1091" s="197"/>
      <c r="S1091" s="197"/>
      <c r="T1091" s="198"/>
      <c r="AT1091" s="192" t="s">
        <v>167</v>
      </c>
      <c r="AU1091" s="192" t="s">
        <v>93</v>
      </c>
      <c r="AV1091" s="14" t="s">
        <v>93</v>
      </c>
      <c r="AW1091" s="14" t="s">
        <v>38</v>
      </c>
      <c r="AX1091" s="14" t="s">
        <v>83</v>
      </c>
      <c r="AY1091" s="192" t="s">
        <v>159</v>
      </c>
    </row>
    <row r="1092" spans="1:65" s="14" customFormat="1">
      <c r="B1092" s="191"/>
      <c r="D1092" s="184" t="s">
        <v>167</v>
      </c>
      <c r="E1092" s="192" t="s">
        <v>1</v>
      </c>
      <c r="F1092" s="193" t="s">
        <v>995</v>
      </c>
      <c r="H1092" s="194">
        <v>96</v>
      </c>
      <c r="I1092" s="195"/>
      <c r="L1092" s="191"/>
      <c r="M1092" s="196"/>
      <c r="N1092" s="197"/>
      <c r="O1092" s="197"/>
      <c r="P1092" s="197"/>
      <c r="Q1092" s="197"/>
      <c r="R1092" s="197"/>
      <c r="S1092" s="197"/>
      <c r="T1092" s="198"/>
      <c r="AT1092" s="192" t="s">
        <v>167</v>
      </c>
      <c r="AU1092" s="192" t="s">
        <v>93</v>
      </c>
      <c r="AV1092" s="14" t="s">
        <v>93</v>
      </c>
      <c r="AW1092" s="14" t="s">
        <v>38</v>
      </c>
      <c r="AX1092" s="14" t="s">
        <v>83</v>
      </c>
      <c r="AY1092" s="192" t="s">
        <v>159</v>
      </c>
    </row>
    <row r="1093" spans="1:65" s="15" customFormat="1">
      <c r="B1093" s="199"/>
      <c r="D1093" s="184" t="s">
        <v>167</v>
      </c>
      <c r="E1093" s="200" t="s">
        <v>1</v>
      </c>
      <c r="F1093" s="201" t="s">
        <v>172</v>
      </c>
      <c r="H1093" s="202">
        <v>965.048</v>
      </c>
      <c r="I1093" s="203"/>
      <c r="L1093" s="199"/>
      <c r="M1093" s="204"/>
      <c r="N1093" s="205"/>
      <c r="O1093" s="205"/>
      <c r="P1093" s="205"/>
      <c r="Q1093" s="205"/>
      <c r="R1093" s="205"/>
      <c r="S1093" s="205"/>
      <c r="T1093" s="206"/>
      <c r="AT1093" s="200" t="s">
        <v>167</v>
      </c>
      <c r="AU1093" s="200" t="s">
        <v>93</v>
      </c>
      <c r="AV1093" s="15" t="s">
        <v>165</v>
      </c>
      <c r="AW1093" s="15" t="s">
        <v>38</v>
      </c>
      <c r="AX1093" s="15" t="s">
        <v>91</v>
      </c>
      <c r="AY1093" s="200" t="s">
        <v>159</v>
      </c>
    </row>
    <row r="1094" spans="1:65" s="2" customFormat="1" ht="19.8" customHeight="1">
      <c r="A1094" s="34"/>
      <c r="B1094" s="168"/>
      <c r="C1094" s="169" t="s">
        <v>1705</v>
      </c>
      <c r="D1094" s="169" t="s">
        <v>161</v>
      </c>
      <c r="E1094" s="170" t="s">
        <v>1706</v>
      </c>
      <c r="F1094" s="171" t="s">
        <v>1707</v>
      </c>
      <c r="G1094" s="172" t="s">
        <v>164</v>
      </c>
      <c r="H1094" s="173">
        <v>292.74799999999999</v>
      </c>
      <c r="I1094" s="174"/>
      <c r="J1094" s="175">
        <f>ROUND(I1094*H1094,2)</f>
        <v>0</v>
      </c>
      <c r="K1094" s="176"/>
      <c r="L1094" s="35"/>
      <c r="M1094" s="177" t="s">
        <v>1</v>
      </c>
      <c r="N1094" s="178" t="s">
        <v>48</v>
      </c>
      <c r="O1094" s="60"/>
      <c r="P1094" s="179">
        <f>O1094*H1094</f>
        <v>0</v>
      </c>
      <c r="Q1094" s="179">
        <v>0</v>
      </c>
      <c r="R1094" s="179">
        <f>Q1094*H1094</f>
        <v>0</v>
      </c>
      <c r="S1094" s="179">
        <v>0</v>
      </c>
      <c r="T1094" s="180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81" t="s">
        <v>247</v>
      </c>
      <c r="AT1094" s="181" t="s">
        <v>161</v>
      </c>
      <c r="AU1094" s="181" t="s">
        <v>93</v>
      </c>
      <c r="AY1094" s="18" t="s">
        <v>159</v>
      </c>
      <c r="BE1094" s="182">
        <f>IF(N1094="základní",J1094,0)</f>
        <v>0</v>
      </c>
      <c r="BF1094" s="182">
        <f>IF(N1094="snížená",J1094,0)</f>
        <v>0</v>
      </c>
      <c r="BG1094" s="182">
        <f>IF(N1094="zákl. přenesená",J1094,0)</f>
        <v>0</v>
      </c>
      <c r="BH1094" s="182">
        <f>IF(N1094="sníž. přenesená",J1094,0)</f>
        <v>0</v>
      </c>
      <c r="BI1094" s="182">
        <f>IF(N1094="nulová",J1094,0)</f>
        <v>0</v>
      </c>
      <c r="BJ1094" s="18" t="s">
        <v>91</v>
      </c>
      <c r="BK1094" s="182">
        <f>ROUND(I1094*H1094,2)</f>
        <v>0</v>
      </c>
      <c r="BL1094" s="18" t="s">
        <v>247</v>
      </c>
      <c r="BM1094" s="181" t="s">
        <v>1708</v>
      </c>
    </row>
    <row r="1095" spans="1:65" s="13" customFormat="1">
      <c r="B1095" s="183"/>
      <c r="D1095" s="184" t="s">
        <v>167</v>
      </c>
      <c r="E1095" s="185" t="s">
        <v>1</v>
      </c>
      <c r="F1095" s="186" t="s">
        <v>756</v>
      </c>
      <c r="H1095" s="185" t="s">
        <v>1</v>
      </c>
      <c r="I1095" s="187"/>
      <c r="L1095" s="183"/>
      <c r="M1095" s="188"/>
      <c r="N1095" s="189"/>
      <c r="O1095" s="189"/>
      <c r="P1095" s="189"/>
      <c r="Q1095" s="189"/>
      <c r="R1095" s="189"/>
      <c r="S1095" s="189"/>
      <c r="T1095" s="190"/>
      <c r="AT1095" s="185" t="s">
        <v>167</v>
      </c>
      <c r="AU1095" s="185" t="s">
        <v>93</v>
      </c>
      <c r="AV1095" s="13" t="s">
        <v>91</v>
      </c>
      <c r="AW1095" s="13" t="s">
        <v>38</v>
      </c>
      <c r="AX1095" s="13" t="s">
        <v>83</v>
      </c>
      <c r="AY1095" s="185" t="s">
        <v>159</v>
      </c>
    </row>
    <row r="1096" spans="1:65" s="14" customFormat="1">
      <c r="B1096" s="191"/>
      <c r="D1096" s="184" t="s">
        <v>167</v>
      </c>
      <c r="E1096" s="192" t="s">
        <v>1</v>
      </c>
      <c r="F1096" s="193" t="s">
        <v>1072</v>
      </c>
      <c r="H1096" s="194">
        <v>38.566000000000003</v>
      </c>
      <c r="I1096" s="195"/>
      <c r="L1096" s="191"/>
      <c r="M1096" s="196"/>
      <c r="N1096" s="197"/>
      <c r="O1096" s="197"/>
      <c r="P1096" s="197"/>
      <c r="Q1096" s="197"/>
      <c r="R1096" s="197"/>
      <c r="S1096" s="197"/>
      <c r="T1096" s="198"/>
      <c r="AT1096" s="192" t="s">
        <v>167</v>
      </c>
      <c r="AU1096" s="192" t="s">
        <v>93</v>
      </c>
      <c r="AV1096" s="14" t="s">
        <v>93</v>
      </c>
      <c r="AW1096" s="14" t="s">
        <v>38</v>
      </c>
      <c r="AX1096" s="14" t="s">
        <v>83</v>
      </c>
      <c r="AY1096" s="192" t="s">
        <v>159</v>
      </c>
    </row>
    <row r="1097" spans="1:65" s="14" customFormat="1" ht="20.399999999999999">
      <c r="B1097" s="191"/>
      <c r="D1097" s="184" t="s">
        <v>167</v>
      </c>
      <c r="E1097" s="192" t="s">
        <v>1</v>
      </c>
      <c r="F1097" s="193" t="s">
        <v>1073</v>
      </c>
      <c r="H1097" s="194">
        <v>63.186999999999998</v>
      </c>
      <c r="I1097" s="195"/>
      <c r="L1097" s="191"/>
      <c r="M1097" s="196"/>
      <c r="N1097" s="197"/>
      <c r="O1097" s="197"/>
      <c r="P1097" s="197"/>
      <c r="Q1097" s="197"/>
      <c r="R1097" s="197"/>
      <c r="S1097" s="197"/>
      <c r="T1097" s="198"/>
      <c r="AT1097" s="192" t="s">
        <v>167</v>
      </c>
      <c r="AU1097" s="192" t="s">
        <v>93</v>
      </c>
      <c r="AV1097" s="14" t="s">
        <v>93</v>
      </c>
      <c r="AW1097" s="14" t="s">
        <v>38</v>
      </c>
      <c r="AX1097" s="14" t="s">
        <v>83</v>
      </c>
      <c r="AY1097" s="192" t="s">
        <v>159</v>
      </c>
    </row>
    <row r="1098" spans="1:65" s="14" customFormat="1">
      <c r="B1098" s="191"/>
      <c r="D1098" s="184" t="s">
        <v>167</v>
      </c>
      <c r="E1098" s="192" t="s">
        <v>1</v>
      </c>
      <c r="F1098" s="193" t="s">
        <v>1074</v>
      </c>
      <c r="H1098" s="194">
        <v>67.33</v>
      </c>
      <c r="I1098" s="195"/>
      <c r="L1098" s="191"/>
      <c r="M1098" s="196"/>
      <c r="N1098" s="197"/>
      <c r="O1098" s="197"/>
      <c r="P1098" s="197"/>
      <c r="Q1098" s="197"/>
      <c r="R1098" s="197"/>
      <c r="S1098" s="197"/>
      <c r="T1098" s="198"/>
      <c r="AT1098" s="192" t="s">
        <v>167</v>
      </c>
      <c r="AU1098" s="192" t="s">
        <v>93</v>
      </c>
      <c r="AV1098" s="14" t="s">
        <v>93</v>
      </c>
      <c r="AW1098" s="14" t="s">
        <v>38</v>
      </c>
      <c r="AX1098" s="14" t="s">
        <v>83</v>
      </c>
      <c r="AY1098" s="192" t="s">
        <v>159</v>
      </c>
    </row>
    <row r="1099" spans="1:65" s="14" customFormat="1">
      <c r="B1099" s="191"/>
      <c r="D1099" s="184" t="s">
        <v>167</v>
      </c>
      <c r="E1099" s="192" t="s">
        <v>1</v>
      </c>
      <c r="F1099" s="193" t="s">
        <v>1075</v>
      </c>
      <c r="H1099" s="194">
        <v>62.9</v>
      </c>
      <c r="I1099" s="195"/>
      <c r="L1099" s="191"/>
      <c r="M1099" s="196"/>
      <c r="N1099" s="197"/>
      <c r="O1099" s="197"/>
      <c r="P1099" s="197"/>
      <c r="Q1099" s="197"/>
      <c r="R1099" s="197"/>
      <c r="S1099" s="197"/>
      <c r="T1099" s="198"/>
      <c r="AT1099" s="192" t="s">
        <v>167</v>
      </c>
      <c r="AU1099" s="192" t="s">
        <v>93</v>
      </c>
      <c r="AV1099" s="14" t="s">
        <v>93</v>
      </c>
      <c r="AW1099" s="14" t="s">
        <v>38</v>
      </c>
      <c r="AX1099" s="14" t="s">
        <v>83</v>
      </c>
      <c r="AY1099" s="192" t="s">
        <v>159</v>
      </c>
    </row>
    <row r="1100" spans="1:65" s="14" customFormat="1">
      <c r="B1100" s="191"/>
      <c r="D1100" s="184" t="s">
        <v>167</v>
      </c>
      <c r="E1100" s="192" t="s">
        <v>1</v>
      </c>
      <c r="F1100" s="193" t="s">
        <v>1076</v>
      </c>
      <c r="H1100" s="194">
        <v>60.765000000000001</v>
      </c>
      <c r="I1100" s="195"/>
      <c r="L1100" s="191"/>
      <c r="M1100" s="196"/>
      <c r="N1100" s="197"/>
      <c r="O1100" s="197"/>
      <c r="P1100" s="197"/>
      <c r="Q1100" s="197"/>
      <c r="R1100" s="197"/>
      <c r="S1100" s="197"/>
      <c r="T1100" s="198"/>
      <c r="AT1100" s="192" t="s">
        <v>167</v>
      </c>
      <c r="AU1100" s="192" t="s">
        <v>93</v>
      </c>
      <c r="AV1100" s="14" t="s">
        <v>93</v>
      </c>
      <c r="AW1100" s="14" t="s">
        <v>38</v>
      </c>
      <c r="AX1100" s="14" t="s">
        <v>83</v>
      </c>
      <c r="AY1100" s="192" t="s">
        <v>159</v>
      </c>
    </row>
    <row r="1101" spans="1:65" s="15" customFormat="1">
      <c r="B1101" s="199"/>
      <c r="D1101" s="184" t="s">
        <v>167</v>
      </c>
      <c r="E1101" s="200" t="s">
        <v>1</v>
      </c>
      <c r="F1101" s="201" t="s">
        <v>172</v>
      </c>
      <c r="H1101" s="202">
        <v>292.74799999999999</v>
      </c>
      <c r="I1101" s="203"/>
      <c r="L1101" s="199"/>
      <c r="M1101" s="204"/>
      <c r="N1101" s="205"/>
      <c r="O1101" s="205"/>
      <c r="P1101" s="205"/>
      <c r="Q1101" s="205"/>
      <c r="R1101" s="205"/>
      <c r="S1101" s="205"/>
      <c r="T1101" s="206"/>
      <c r="AT1101" s="200" t="s">
        <v>167</v>
      </c>
      <c r="AU1101" s="200" t="s">
        <v>93</v>
      </c>
      <c r="AV1101" s="15" t="s">
        <v>165</v>
      </c>
      <c r="AW1101" s="15" t="s">
        <v>38</v>
      </c>
      <c r="AX1101" s="15" t="s">
        <v>91</v>
      </c>
      <c r="AY1101" s="200" t="s">
        <v>159</v>
      </c>
    </row>
    <row r="1102" spans="1:65" s="2" customFormat="1" ht="30" customHeight="1">
      <c r="A1102" s="34"/>
      <c r="B1102" s="168"/>
      <c r="C1102" s="169" t="s">
        <v>1709</v>
      </c>
      <c r="D1102" s="169" t="s">
        <v>161</v>
      </c>
      <c r="E1102" s="170" t="s">
        <v>1710</v>
      </c>
      <c r="F1102" s="171" t="s">
        <v>1711</v>
      </c>
      <c r="G1102" s="172" t="s">
        <v>295</v>
      </c>
      <c r="H1102" s="173">
        <v>120</v>
      </c>
      <c r="I1102" s="174"/>
      <c r="J1102" s="175">
        <f>ROUND(I1102*H1102,2)</f>
        <v>0</v>
      </c>
      <c r="K1102" s="176"/>
      <c r="L1102" s="35"/>
      <c r="M1102" s="177" t="s">
        <v>1</v>
      </c>
      <c r="N1102" s="178" t="s">
        <v>48</v>
      </c>
      <c r="O1102" s="60"/>
      <c r="P1102" s="179">
        <f>O1102*H1102</f>
        <v>0</v>
      </c>
      <c r="Q1102" s="179">
        <v>3.8000000000000002E-4</v>
      </c>
      <c r="R1102" s="179">
        <f>Q1102*H1102</f>
        <v>4.5600000000000002E-2</v>
      </c>
      <c r="S1102" s="179">
        <v>0</v>
      </c>
      <c r="T1102" s="180">
        <f>S1102*H1102</f>
        <v>0</v>
      </c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R1102" s="181" t="s">
        <v>247</v>
      </c>
      <c r="AT1102" s="181" t="s">
        <v>161</v>
      </c>
      <c r="AU1102" s="181" t="s">
        <v>93</v>
      </c>
      <c r="AY1102" s="18" t="s">
        <v>159</v>
      </c>
      <c r="BE1102" s="182">
        <f>IF(N1102="základní",J1102,0)</f>
        <v>0</v>
      </c>
      <c r="BF1102" s="182">
        <f>IF(N1102="snížená",J1102,0)</f>
        <v>0</v>
      </c>
      <c r="BG1102" s="182">
        <f>IF(N1102="zákl. přenesená",J1102,0)</f>
        <v>0</v>
      </c>
      <c r="BH1102" s="182">
        <f>IF(N1102="sníž. přenesená",J1102,0)</f>
        <v>0</v>
      </c>
      <c r="BI1102" s="182">
        <f>IF(N1102="nulová",J1102,0)</f>
        <v>0</v>
      </c>
      <c r="BJ1102" s="18" t="s">
        <v>91</v>
      </c>
      <c r="BK1102" s="182">
        <f>ROUND(I1102*H1102,2)</f>
        <v>0</v>
      </c>
      <c r="BL1102" s="18" t="s">
        <v>247</v>
      </c>
      <c r="BM1102" s="181" t="s">
        <v>1712</v>
      </c>
    </row>
    <row r="1103" spans="1:65" s="13" customFormat="1" ht="20.399999999999999">
      <c r="B1103" s="183"/>
      <c r="D1103" s="184" t="s">
        <v>167</v>
      </c>
      <c r="E1103" s="185" t="s">
        <v>1</v>
      </c>
      <c r="F1103" s="186" t="s">
        <v>1713</v>
      </c>
      <c r="H1103" s="185" t="s">
        <v>1</v>
      </c>
      <c r="I1103" s="187"/>
      <c r="L1103" s="183"/>
      <c r="M1103" s="188"/>
      <c r="N1103" s="189"/>
      <c r="O1103" s="189"/>
      <c r="P1103" s="189"/>
      <c r="Q1103" s="189"/>
      <c r="R1103" s="189"/>
      <c r="S1103" s="189"/>
      <c r="T1103" s="190"/>
      <c r="AT1103" s="185" t="s">
        <v>167</v>
      </c>
      <c r="AU1103" s="185" t="s">
        <v>93</v>
      </c>
      <c r="AV1103" s="13" t="s">
        <v>91</v>
      </c>
      <c r="AW1103" s="13" t="s">
        <v>38</v>
      </c>
      <c r="AX1103" s="13" t="s">
        <v>83</v>
      </c>
      <c r="AY1103" s="185" t="s">
        <v>159</v>
      </c>
    </row>
    <row r="1104" spans="1:65" s="13" customFormat="1">
      <c r="B1104" s="183"/>
      <c r="D1104" s="184" t="s">
        <v>167</v>
      </c>
      <c r="E1104" s="185" t="s">
        <v>1</v>
      </c>
      <c r="F1104" s="186" t="s">
        <v>756</v>
      </c>
      <c r="H1104" s="185" t="s">
        <v>1</v>
      </c>
      <c r="I1104" s="187"/>
      <c r="L1104" s="183"/>
      <c r="M1104" s="188"/>
      <c r="N1104" s="189"/>
      <c r="O1104" s="189"/>
      <c r="P1104" s="189"/>
      <c r="Q1104" s="189"/>
      <c r="R1104" s="189"/>
      <c r="S1104" s="189"/>
      <c r="T1104" s="190"/>
      <c r="AT1104" s="185" t="s">
        <v>167</v>
      </c>
      <c r="AU1104" s="185" t="s">
        <v>93</v>
      </c>
      <c r="AV1104" s="13" t="s">
        <v>91</v>
      </c>
      <c r="AW1104" s="13" t="s">
        <v>38</v>
      </c>
      <c r="AX1104" s="13" t="s">
        <v>83</v>
      </c>
      <c r="AY1104" s="185" t="s">
        <v>159</v>
      </c>
    </row>
    <row r="1105" spans="1:65" s="14" customFormat="1">
      <c r="B1105" s="191"/>
      <c r="D1105" s="184" t="s">
        <v>167</v>
      </c>
      <c r="E1105" s="192" t="s">
        <v>1</v>
      </c>
      <c r="F1105" s="193" t="s">
        <v>1714</v>
      </c>
      <c r="H1105" s="194">
        <v>40</v>
      </c>
      <c r="I1105" s="195"/>
      <c r="L1105" s="191"/>
      <c r="M1105" s="196"/>
      <c r="N1105" s="197"/>
      <c r="O1105" s="197"/>
      <c r="P1105" s="197"/>
      <c r="Q1105" s="197"/>
      <c r="R1105" s="197"/>
      <c r="S1105" s="197"/>
      <c r="T1105" s="198"/>
      <c r="AT1105" s="192" t="s">
        <v>167</v>
      </c>
      <c r="AU1105" s="192" t="s">
        <v>93</v>
      </c>
      <c r="AV1105" s="14" t="s">
        <v>93</v>
      </c>
      <c r="AW1105" s="14" t="s">
        <v>38</v>
      </c>
      <c r="AX1105" s="14" t="s">
        <v>83</v>
      </c>
      <c r="AY1105" s="192" t="s">
        <v>159</v>
      </c>
    </row>
    <row r="1106" spans="1:65" s="14" customFormat="1">
      <c r="B1106" s="191"/>
      <c r="D1106" s="184" t="s">
        <v>167</v>
      </c>
      <c r="E1106" s="192" t="s">
        <v>1</v>
      </c>
      <c r="F1106" s="193" t="s">
        <v>1715</v>
      </c>
      <c r="H1106" s="194">
        <v>80</v>
      </c>
      <c r="I1106" s="195"/>
      <c r="L1106" s="191"/>
      <c r="M1106" s="196"/>
      <c r="N1106" s="197"/>
      <c r="O1106" s="197"/>
      <c r="P1106" s="197"/>
      <c r="Q1106" s="197"/>
      <c r="R1106" s="197"/>
      <c r="S1106" s="197"/>
      <c r="T1106" s="198"/>
      <c r="AT1106" s="192" t="s">
        <v>167</v>
      </c>
      <c r="AU1106" s="192" t="s">
        <v>93</v>
      </c>
      <c r="AV1106" s="14" t="s">
        <v>93</v>
      </c>
      <c r="AW1106" s="14" t="s">
        <v>38</v>
      </c>
      <c r="AX1106" s="14" t="s">
        <v>83</v>
      </c>
      <c r="AY1106" s="192" t="s">
        <v>159</v>
      </c>
    </row>
    <row r="1107" spans="1:65" s="15" customFormat="1">
      <c r="B1107" s="199"/>
      <c r="D1107" s="184" t="s">
        <v>167</v>
      </c>
      <c r="E1107" s="200" t="s">
        <v>1</v>
      </c>
      <c r="F1107" s="201" t="s">
        <v>172</v>
      </c>
      <c r="H1107" s="202">
        <v>120</v>
      </c>
      <c r="I1107" s="203"/>
      <c r="L1107" s="199"/>
      <c r="M1107" s="204"/>
      <c r="N1107" s="205"/>
      <c r="O1107" s="205"/>
      <c r="P1107" s="205"/>
      <c r="Q1107" s="205"/>
      <c r="R1107" s="205"/>
      <c r="S1107" s="205"/>
      <c r="T1107" s="206"/>
      <c r="AT1107" s="200" t="s">
        <v>167</v>
      </c>
      <c r="AU1107" s="200" t="s">
        <v>93</v>
      </c>
      <c r="AV1107" s="15" t="s">
        <v>165</v>
      </c>
      <c r="AW1107" s="15" t="s">
        <v>38</v>
      </c>
      <c r="AX1107" s="15" t="s">
        <v>91</v>
      </c>
      <c r="AY1107" s="200" t="s">
        <v>159</v>
      </c>
    </row>
    <row r="1108" spans="1:65" s="2" customFormat="1" ht="19.8" customHeight="1">
      <c r="A1108" s="34"/>
      <c r="B1108" s="168"/>
      <c r="C1108" s="169" t="s">
        <v>1716</v>
      </c>
      <c r="D1108" s="169" t="s">
        <v>161</v>
      </c>
      <c r="E1108" s="170" t="s">
        <v>1717</v>
      </c>
      <c r="F1108" s="171" t="s">
        <v>1718</v>
      </c>
      <c r="G1108" s="172" t="s">
        <v>164</v>
      </c>
      <c r="H1108" s="173">
        <v>292.74799999999999</v>
      </c>
      <c r="I1108" s="174"/>
      <c r="J1108" s="175">
        <f>ROUND(I1108*H1108,2)</f>
        <v>0</v>
      </c>
      <c r="K1108" s="176"/>
      <c r="L1108" s="35"/>
      <c r="M1108" s="177" t="s">
        <v>1</v>
      </c>
      <c r="N1108" s="178" t="s">
        <v>48</v>
      </c>
      <c r="O1108" s="60"/>
      <c r="P1108" s="179">
        <f>O1108*H1108</f>
        <v>0</v>
      </c>
      <c r="Q1108" s="179">
        <v>4.2999999999999999E-4</v>
      </c>
      <c r="R1108" s="179">
        <f>Q1108*H1108</f>
        <v>0.12588163999999999</v>
      </c>
      <c r="S1108" s="179">
        <v>0</v>
      </c>
      <c r="T1108" s="180">
        <f>S1108*H1108</f>
        <v>0</v>
      </c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R1108" s="181" t="s">
        <v>247</v>
      </c>
      <c r="AT1108" s="181" t="s">
        <v>161</v>
      </c>
      <c r="AU1108" s="181" t="s">
        <v>93</v>
      </c>
      <c r="AY1108" s="18" t="s">
        <v>159</v>
      </c>
      <c r="BE1108" s="182">
        <f>IF(N1108="základní",J1108,0)</f>
        <v>0</v>
      </c>
      <c r="BF1108" s="182">
        <f>IF(N1108="snížená",J1108,0)</f>
        <v>0</v>
      </c>
      <c r="BG1108" s="182">
        <f>IF(N1108="zákl. přenesená",J1108,0)</f>
        <v>0</v>
      </c>
      <c r="BH1108" s="182">
        <f>IF(N1108="sníž. přenesená",J1108,0)</f>
        <v>0</v>
      </c>
      <c r="BI1108" s="182">
        <f>IF(N1108="nulová",J1108,0)</f>
        <v>0</v>
      </c>
      <c r="BJ1108" s="18" t="s">
        <v>91</v>
      </c>
      <c r="BK1108" s="182">
        <f>ROUND(I1108*H1108,2)</f>
        <v>0</v>
      </c>
      <c r="BL1108" s="18" t="s">
        <v>247</v>
      </c>
      <c r="BM1108" s="181" t="s">
        <v>1719</v>
      </c>
    </row>
    <row r="1109" spans="1:65" s="13" customFormat="1">
      <c r="B1109" s="183"/>
      <c r="D1109" s="184" t="s">
        <v>167</v>
      </c>
      <c r="E1109" s="185" t="s">
        <v>1</v>
      </c>
      <c r="F1109" s="186" t="s">
        <v>756</v>
      </c>
      <c r="H1109" s="185" t="s">
        <v>1</v>
      </c>
      <c r="I1109" s="187"/>
      <c r="L1109" s="183"/>
      <c r="M1109" s="188"/>
      <c r="N1109" s="189"/>
      <c r="O1109" s="189"/>
      <c r="P1109" s="189"/>
      <c r="Q1109" s="189"/>
      <c r="R1109" s="189"/>
      <c r="S1109" s="189"/>
      <c r="T1109" s="190"/>
      <c r="AT1109" s="185" t="s">
        <v>167</v>
      </c>
      <c r="AU1109" s="185" t="s">
        <v>93</v>
      </c>
      <c r="AV1109" s="13" t="s">
        <v>91</v>
      </c>
      <c r="AW1109" s="13" t="s">
        <v>38</v>
      </c>
      <c r="AX1109" s="13" t="s">
        <v>83</v>
      </c>
      <c r="AY1109" s="185" t="s">
        <v>159</v>
      </c>
    </row>
    <row r="1110" spans="1:65" s="14" customFormat="1">
      <c r="B1110" s="191"/>
      <c r="D1110" s="184" t="s">
        <v>167</v>
      </c>
      <c r="E1110" s="192" t="s">
        <v>1</v>
      </c>
      <c r="F1110" s="193" t="s">
        <v>1072</v>
      </c>
      <c r="H1110" s="194">
        <v>38.566000000000003</v>
      </c>
      <c r="I1110" s="195"/>
      <c r="L1110" s="191"/>
      <c r="M1110" s="196"/>
      <c r="N1110" s="197"/>
      <c r="O1110" s="197"/>
      <c r="P1110" s="197"/>
      <c r="Q1110" s="197"/>
      <c r="R1110" s="197"/>
      <c r="S1110" s="197"/>
      <c r="T1110" s="198"/>
      <c r="AT1110" s="192" t="s">
        <v>167</v>
      </c>
      <c r="AU1110" s="192" t="s">
        <v>93</v>
      </c>
      <c r="AV1110" s="14" t="s">
        <v>93</v>
      </c>
      <c r="AW1110" s="14" t="s">
        <v>38</v>
      </c>
      <c r="AX1110" s="14" t="s">
        <v>83</v>
      </c>
      <c r="AY1110" s="192" t="s">
        <v>159</v>
      </c>
    </row>
    <row r="1111" spans="1:65" s="14" customFormat="1" ht="20.399999999999999">
      <c r="B1111" s="191"/>
      <c r="D1111" s="184" t="s">
        <v>167</v>
      </c>
      <c r="E1111" s="192" t="s">
        <v>1</v>
      </c>
      <c r="F1111" s="193" t="s">
        <v>1073</v>
      </c>
      <c r="H1111" s="194">
        <v>63.186999999999998</v>
      </c>
      <c r="I1111" s="195"/>
      <c r="L1111" s="191"/>
      <c r="M1111" s="196"/>
      <c r="N1111" s="197"/>
      <c r="O1111" s="197"/>
      <c r="P1111" s="197"/>
      <c r="Q1111" s="197"/>
      <c r="R1111" s="197"/>
      <c r="S1111" s="197"/>
      <c r="T1111" s="198"/>
      <c r="AT1111" s="192" t="s">
        <v>167</v>
      </c>
      <c r="AU1111" s="192" t="s">
        <v>93</v>
      </c>
      <c r="AV1111" s="14" t="s">
        <v>93</v>
      </c>
      <c r="AW1111" s="14" t="s">
        <v>38</v>
      </c>
      <c r="AX1111" s="14" t="s">
        <v>83</v>
      </c>
      <c r="AY1111" s="192" t="s">
        <v>159</v>
      </c>
    </row>
    <row r="1112" spans="1:65" s="14" customFormat="1">
      <c r="B1112" s="191"/>
      <c r="D1112" s="184" t="s">
        <v>167</v>
      </c>
      <c r="E1112" s="192" t="s">
        <v>1</v>
      </c>
      <c r="F1112" s="193" t="s">
        <v>1074</v>
      </c>
      <c r="H1112" s="194">
        <v>67.33</v>
      </c>
      <c r="I1112" s="195"/>
      <c r="L1112" s="191"/>
      <c r="M1112" s="196"/>
      <c r="N1112" s="197"/>
      <c r="O1112" s="197"/>
      <c r="P1112" s="197"/>
      <c r="Q1112" s="197"/>
      <c r="R1112" s="197"/>
      <c r="S1112" s="197"/>
      <c r="T1112" s="198"/>
      <c r="AT1112" s="192" t="s">
        <v>167</v>
      </c>
      <c r="AU1112" s="192" t="s">
        <v>93</v>
      </c>
      <c r="AV1112" s="14" t="s">
        <v>93</v>
      </c>
      <c r="AW1112" s="14" t="s">
        <v>38</v>
      </c>
      <c r="AX1112" s="14" t="s">
        <v>83</v>
      </c>
      <c r="AY1112" s="192" t="s">
        <v>159</v>
      </c>
    </row>
    <row r="1113" spans="1:65" s="14" customFormat="1">
      <c r="B1113" s="191"/>
      <c r="D1113" s="184" t="s">
        <v>167</v>
      </c>
      <c r="E1113" s="192" t="s">
        <v>1</v>
      </c>
      <c r="F1113" s="193" t="s">
        <v>1075</v>
      </c>
      <c r="H1113" s="194">
        <v>62.9</v>
      </c>
      <c r="I1113" s="195"/>
      <c r="L1113" s="191"/>
      <c r="M1113" s="196"/>
      <c r="N1113" s="197"/>
      <c r="O1113" s="197"/>
      <c r="P1113" s="197"/>
      <c r="Q1113" s="197"/>
      <c r="R1113" s="197"/>
      <c r="S1113" s="197"/>
      <c r="T1113" s="198"/>
      <c r="AT1113" s="192" t="s">
        <v>167</v>
      </c>
      <c r="AU1113" s="192" t="s">
        <v>93</v>
      </c>
      <c r="AV1113" s="14" t="s">
        <v>93</v>
      </c>
      <c r="AW1113" s="14" t="s">
        <v>38</v>
      </c>
      <c r="AX1113" s="14" t="s">
        <v>83</v>
      </c>
      <c r="AY1113" s="192" t="s">
        <v>159</v>
      </c>
    </row>
    <row r="1114" spans="1:65" s="14" customFormat="1">
      <c r="B1114" s="191"/>
      <c r="D1114" s="184" t="s">
        <v>167</v>
      </c>
      <c r="E1114" s="192" t="s">
        <v>1</v>
      </c>
      <c r="F1114" s="193" t="s">
        <v>1076</v>
      </c>
      <c r="H1114" s="194">
        <v>60.765000000000001</v>
      </c>
      <c r="I1114" s="195"/>
      <c r="L1114" s="191"/>
      <c r="M1114" s="196"/>
      <c r="N1114" s="197"/>
      <c r="O1114" s="197"/>
      <c r="P1114" s="197"/>
      <c r="Q1114" s="197"/>
      <c r="R1114" s="197"/>
      <c r="S1114" s="197"/>
      <c r="T1114" s="198"/>
      <c r="AT1114" s="192" t="s">
        <v>167</v>
      </c>
      <c r="AU1114" s="192" t="s">
        <v>93</v>
      </c>
      <c r="AV1114" s="14" t="s">
        <v>93</v>
      </c>
      <c r="AW1114" s="14" t="s">
        <v>38</v>
      </c>
      <c r="AX1114" s="14" t="s">
        <v>83</v>
      </c>
      <c r="AY1114" s="192" t="s">
        <v>159</v>
      </c>
    </row>
    <row r="1115" spans="1:65" s="15" customFormat="1">
      <c r="B1115" s="199"/>
      <c r="D1115" s="184" t="s">
        <v>167</v>
      </c>
      <c r="E1115" s="200" t="s">
        <v>1</v>
      </c>
      <c r="F1115" s="201" t="s">
        <v>172</v>
      </c>
      <c r="H1115" s="202">
        <v>292.74799999999999</v>
      </c>
      <c r="I1115" s="203"/>
      <c r="L1115" s="199"/>
      <c r="M1115" s="204"/>
      <c r="N1115" s="205"/>
      <c r="O1115" s="205"/>
      <c r="P1115" s="205"/>
      <c r="Q1115" s="205"/>
      <c r="R1115" s="205"/>
      <c r="S1115" s="205"/>
      <c r="T1115" s="206"/>
      <c r="AT1115" s="200" t="s">
        <v>167</v>
      </c>
      <c r="AU1115" s="200" t="s">
        <v>93</v>
      </c>
      <c r="AV1115" s="15" t="s">
        <v>165</v>
      </c>
      <c r="AW1115" s="15" t="s">
        <v>38</v>
      </c>
      <c r="AX1115" s="15" t="s">
        <v>91</v>
      </c>
      <c r="AY1115" s="200" t="s">
        <v>159</v>
      </c>
    </row>
    <row r="1116" spans="1:65" s="2" customFormat="1" ht="19.8" customHeight="1">
      <c r="A1116" s="34"/>
      <c r="B1116" s="168"/>
      <c r="C1116" s="169" t="s">
        <v>1720</v>
      </c>
      <c r="D1116" s="169" t="s">
        <v>161</v>
      </c>
      <c r="E1116" s="170" t="s">
        <v>1721</v>
      </c>
      <c r="F1116" s="171" t="s">
        <v>1722</v>
      </c>
      <c r="G1116" s="172" t="s">
        <v>164</v>
      </c>
      <c r="H1116" s="173">
        <v>34.65</v>
      </c>
      <c r="I1116" s="174"/>
      <c r="J1116" s="175">
        <f>ROUND(I1116*H1116,2)</f>
        <v>0</v>
      </c>
      <c r="K1116" s="176"/>
      <c r="L1116" s="35"/>
      <c r="M1116" s="177" t="s">
        <v>1</v>
      </c>
      <c r="N1116" s="178" t="s">
        <v>48</v>
      </c>
      <c r="O1116" s="60"/>
      <c r="P1116" s="179">
        <f>O1116*H1116</f>
        <v>0</v>
      </c>
      <c r="Q1116" s="179">
        <v>6.6E-4</v>
      </c>
      <c r="R1116" s="179">
        <f>Q1116*H1116</f>
        <v>2.2869E-2</v>
      </c>
      <c r="S1116" s="179">
        <v>0</v>
      </c>
      <c r="T1116" s="180">
        <f>S1116*H1116</f>
        <v>0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81" t="s">
        <v>247</v>
      </c>
      <c r="AT1116" s="181" t="s">
        <v>161</v>
      </c>
      <c r="AU1116" s="181" t="s">
        <v>93</v>
      </c>
      <c r="AY1116" s="18" t="s">
        <v>159</v>
      </c>
      <c r="BE1116" s="182">
        <f>IF(N1116="základní",J1116,0)</f>
        <v>0</v>
      </c>
      <c r="BF1116" s="182">
        <f>IF(N1116="snížená",J1116,0)</f>
        <v>0</v>
      </c>
      <c r="BG1116" s="182">
        <f>IF(N1116="zákl. přenesená",J1116,0)</f>
        <v>0</v>
      </c>
      <c r="BH1116" s="182">
        <f>IF(N1116="sníž. přenesená",J1116,0)</f>
        <v>0</v>
      </c>
      <c r="BI1116" s="182">
        <f>IF(N1116="nulová",J1116,0)</f>
        <v>0</v>
      </c>
      <c r="BJ1116" s="18" t="s">
        <v>91</v>
      </c>
      <c r="BK1116" s="182">
        <f>ROUND(I1116*H1116,2)</f>
        <v>0</v>
      </c>
      <c r="BL1116" s="18" t="s">
        <v>247</v>
      </c>
      <c r="BM1116" s="181" t="s">
        <v>1723</v>
      </c>
    </row>
    <row r="1117" spans="1:65" s="13" customFormat="1">
      <c r="B1117" s="183"/>
      <c r="D1117" s="184" t="s">
        <v>167</v>
      </c>
      <c r="E1117" s="185" t="s">
        <v>1</v>
      </c>
      <c r="F1117" s="186" t="s">
        <v>756</v>
      </c>
      <c r="H1117" s="185" t="s">
        <v>1</v>
      </c>
      <c r="I1117" s="187"/>
      <c r="L1117" s="183"/>
      <c r="M1117" s="188"/>
      <c r="N1117" s="189"/>
      <c r="O1117" s="189"/>
      <c r="P1117" s="189"/>
      <c r="Q1117" s="189"/>
      <c r="R1117" s="189"/>
      <c r="S1117" s="189"/>
      <c r="T1117" s="190"/>
      <c r="AT1117" s="185" t="s">
        <v>167</v>
      </c>
      <c r="AU1117" s="185" t="s">
        <v>93</v>
      </c>
      <c r="AV1117" s="13" t="s">
        <v>91</v>
      </c>
      <c r="AW1117" s="13" t="s">
        <v>38</v>
      </c>
      <c r="AX1117" s="13" t="s">
        <v>83</v>
      </c>
      <c r="AY1117" s="185" t="s">
        <v>159</v>
      </c>
    </row>
    <row r="1118" spans="1:65" s="14" customFormat="1" ht="20.399999999999999">
      <c r="B1118" s="191"/>
      <c r="D1118" s="184" t="s">
        <v>167</v>
      </c>
      <c r="E1118" s="192" t="s">
        <v>1</v>
      </c>
      <c r="F1118" s="193" t="s">
        <v>1724</v>
      </c>
      <c r="H1118" s="194">
        <v>34.65</v>
      </c>
      <c r="I1118" s="195"/>
      <c r="L1118" s="191"/>
      <c r="M1118" s="196"/>
      <c r="N1118" s="197"/>
      <c r="O1118" s="197"/>
      <c r="P1118" s="197"/>
      <c r="Q1118" s="197"/>
      <c r="R1118" s="197"/>
      <c r="S1118" s="197"/>
      <c r="T1118" s="198"/>
      <c r="AT1118" s="192" t="s">
        <v>167</v>
      </c>
      <c r="AU1118" s="192" t="s">
        <v>93</v>
      </c>
      <c r="AV1118" s="14" t="s">
        <v>93</v>
      </c>
      <c r="AW1118" s="14" t="s">
        <v>38</v>
      </c>
      <c r="AX1118" s="14" t="s">
        <v>83</v>
      </c>
      <c r="AY1118" s="192" t="s">
        <v>159</v>
      </c>
    </row>
    <row r="1119" spans="1:65" s="15" customFormat="1">
      <c r="B1119" s="199"/>
      <c r="D1119" s="184" t="s">
        <v>167</v>
      </c>
      <c r="E1119" s="200" t="s">
        <v>1</v>
      </c>
      <c r="F1119" s="201" t="s">
        <v>172</v>
      </c>
      <c r="H1119" s="202">
        <v>34.65</v>
      </c>
      <c r="I1119" s="203"/>
      <c r="L1119" s="199"/>
      <c r="M1119" s="204"/>
      <c r="N1119" s="205"/>
      <c r="O1119" s="205"/>
      <c r="P1119" s="205"/>
      <c r="Q1119" s="205"/>
      <c r="R1119" s="205"/>
      <c r="S1119" s="205"/>
      <c r="T1119" s="206"/>
      <c r="AT1119" s="200" t="s">
        <v>167</v>
      </c>
      <c r="AU1119" s="200" t="s">
        <v>93</v>
      </c>
      <c r="AV1119" s="15" t="s">
        <v>165</v>
      </c>
      <c r="AW1119" s="15" t="s">
        <v>38</v>
      </c>
      <c r="AX1119" s="15" t="s">
        <v>91</v>
      </c>
      <c r="AY1119" s="200" t="s">
        <v>159</v>
      </c>
    </row>
    <row r="1120" spans="1:65" s="2" customFormat="1" ht="30" customHeight="1">
      <c r="A1120" s="34"/>
      <c r="B1120" s="168"/>
      <c r="C1120" s="169" t="s">
        <v>1725</v>
      </c>
      <c r="D1120" s="169" t="s">
        <v>161</v>
      </c>
      <c r="E1120" s="170" t="s">
        <v>1726</v>
      </c>
      <c r="F1120" s="171" t="s">
        <v>1727</v>
      </c>
      <c r="G1120" s="172" t="s">
        <v>164</v>
      </c>
      <c r="H1120" s="173">
        <v>34.65</v>
      </c>
      <c r="I1120" s="174"/>
      <c r="J1120" s="175">
        <f>ROUND(I1120*H1120,2)</f>
        <v>0</v>
      </c>
      <c r="K1120" s="176"/>
      <c r="L1120" s="35"/>
      <c r="M1120" s="177" t="s">
        <v>1</v>
      </c>
      <c r="N1120" s="178" t="s">
        <v>48</v>
      </c>
      <c r="O1120" s="60"/>
      <c r="P1120" s="179">
        <f>O1120*H1120</f>
        <v>0</v>
      </c>
      <c r="Q1120" s="179">
        <v>2.9999999999999997E-4</v>
      </c>
      <c r="R1120" s="179">
        <f>Q1120*H1120</f>
        <v>1.0394999999999998E-2</v>
      </c>
      <c r="S1120" s="179">
        <v>0</v>
      </c>
      <c r="T1120" s="180">
        <f>S1120*H1120</f>
        <v>0</v>
      </c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R1120" s="181" t="s">
        <v>247</v>
      </c>
      <c r="AT1120" s="181" t="s">
        <v>161</v>
      </c>
      <c r="AU1120" s="181" t="s">
        <v>93</v>
      </c>
      <c r="AY1120" s="18" t="s">
        <v>159</v>
      </c>
      <c r="BE1120" s="182">
        <f>IF(N1120="základní",J1120,0)</f>
        <v>0</v>
      </c>
      <c r="BF1120" s="182">
        <f>IF(N1120="snížená",J1120,0)</f>
        <v>0</v>
      </c>
      <c r="BG1120" s="182">
        <f>IF(N1120="zákl. přenesená",J1120,0)</f>
        <v>0</v>
      </c>
      <c r="BH1120" s="182">
        <f>IF(N1120="sníž. přenesená",J1120,0)</f>
        <v>0</v>
      </c>
      <c r="BI1120" s="182">
        <f>IF(N1120="nulová",J1120,0)</f>
        <v>0</v>
      </c>
      <c r="BJ1120" s="18" t="s">
        <v>91</v>
      </c>
      <c r="BK1120" s="182">
        <f>ROUND(I1120*H1120,2)</f>
        <v>0</v>
      </c>
      <c r="BL1120" s="18" t="s">
        <v>247</v>
      </c>
      <c r="BM1120" s="181" t="s">
        <v>1728</v>
      </c>
    </row>
    <row r="1121" spans="1:51" s="13" customFormat="1">
      <c r="B1121" s="183"/>
      <c r="D1121" s="184" t="s">
        <v>167</v>
      </c>
      <c r="E1121" s="185" t="s">
        <v>1</v>
      </c>
      <c r="F1121" s="186" t="s">
        <v>756</v>
      </c>
      <c r="H1121" s="185" t="s">
        <v>1</v>
      </c>
      <c r="I1121" s="187"/>
      <c r="L1121" s="183"/>
      <c r="M1121" s="188"/>
      <c r="N1121" s="189"/>
      <c r="O1121" s="189"/>
      <c r="P1121" s="189"/>
      <c r="Q1121" s="189"/>
      <c r="R1121" s="189"/>
      <c r="S1121" s="189"/>
      <c r="T1121" s="190"/>
      <c r="AT1121" s="185" t="s">
        <v>167</v>
      </c>
      <c r="AU1121" s="185" t="s">
        <v>93</v>
      </c>
      <c r="AV1121" s="13" t="s">
        <v>91</v>
      </c>
      <c r="AW1121" s="13" t="s">
        <v>38</v>
      </c>
      <c r="AX1121" s="13" t="s">
        <v>83</v>
      </c>
      <c r="AY1121" s="185" t="s">
        <v>159</v>
      </c>
    </row>
    <row r="1122" spans="1:51" s="14" customFormat="1" ht="20.399999999999999">
      <c r="B1122" s="191"/>
      <c r="D1122" s="184" t="s">
        <v>167</v>
      </c>
      <c r="E1122" s="192" t="s">
        <v>1</v>
      </c>
      <c r="F1122" s="193" t="s">
        <v>1724</v>
      </c>
      <c r="H1122" s="194">
        <v>34.65</v>
      </c>
      <c r="I1122" s="195"/>
      <c r="L1122" s="191"/>
      <c r="M1122" s="196"/>
      <c r="N1122" s="197"/>
      <c r="O1122" s="197"/>
      <c r="P1122" s="197"/>
      <c r="Q1122" s="197"/>
      <c r="R1122" s="197"/>
      <c r="S1122" s="197"/>
      <c r="T1122" s="198"/>
      <c r="AT1122" s="192" t="s">
        <v>167</v>
      </c>
      <c r="AU1122" s="192" t="s">
        <v>93</v>
      </c>
      <c r="AV1122" s="14" t="s">
        <v>93</v>
      </c>
      <c r="AW1122" s="14" t="s">
        <v>38</v>
      </c>
      <c r="AX1122" s="14" t="s">
        <v>83</v>
      </c>
      <c r="AY1122" s="192" t="s">
        <v>159</v>
      </c>
    </row>
    <row r="1123" spans="1:51" s="15" customFormat="1">
      <c r="B1123" s="199"/>
      <c r="D1123" s="184" t="s">
        <v>167</v>
      </c>
      <c r="E1123" s="200" t="s">
        <v>1</v>
      </c>
      <c r="F1123" s="201" t="s">
        <v>172</v>
      </c>
      <c r="H1123" s="202">
        <v>34.65</v>
      </c>
      <c r="I1123" s="203"/>
      <c r="L1123" s="199"/>
      <c r="M1123" s="226"/>
      <c r="N1123" s="227"/>
      <c r="O1123" s="227"/>
      <c r="P1123" s="227"/>
      <c r="Q1123" s="227"/>
      <c r="R1123" s="227"/>
      <c r="S1123" s="227"/>
      <c r="T1123" s="228"/>
      <c r="AT1123" s="200" t="s">
        <v>167</v>
      </c>
      <c r="AU1123" s="200" t="s">
        <v>93</v>
      </c>
      <c r="AV1123" s="15" t="s">
        <v>165</v>
      </c>
      <c r="AW1123" s="15" t="s">
        <v>38</v>
      </c>
      <c r="AX1123" s="15" t="s">
        <v>91</v>
      </c>
      <c r="AY1123" s="200" t="s">
        <v>159</v>
      </c>
    </row>
    <row r="1124" spans="1:51" s="2" customFormat="1" ht="6.9" customHeight="1">
      <c r="A1124" s="34"/>
      <c r="B1124" s="49"/>
      <c r="C1124" s="50"/>
      <c r="D1124" s="50"/>
      <c r="E1124" s="50"/>
      <c r="F1124" s="50"/>
      <c r="G1124" s="50"/>
      <c r="H1124" s="50"/>
      <c r="I1124" s="127"/>
      <c r="J1124" s="50"/>
      <c r="K1124" s="50"/>
      <c r="L1124" s="35"/>
      <c r="M1124" s="34"/>
      <c r="O1124" s="34"/>
      <c r="P1124" s="34"/>
      <c r="Q1124" s="34"/>
      <c r="R1124" s="34"/>
      <c r="S1124" s="34"/>
      <c r="T1124" s="34"/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</row>
  </sheetData>
  <autoFilter ref="C138:K1123" xr:uid="{00000000-0009-0000-0000-000003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1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110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ht="13.2" hidden="1">
      <c r="B8" s="21"/>
      <c r="D8" s="28" t="s">
        <v>127</v>
      </c>
      <c r="L8" s="21"/>
    </row>
    <row r="9" spans="1:46" s="1" customFormat="1" ht="14.4" hidden="1" customHeight="1">
      <c r="B9" s="21"/>
      <c r="E9" s="293" t="s">
        <v>599</v>
      </c>
      <c r="F9" s="256"/>
      <c r="G9" s="256"/>
      <c r="H9" s="256"/>
      <c r="I9" s="100"/>
      <c r="L9" s="21"/>
    </row>
    <row r="10" spans="1:46" s="1" customFormat="1" ht="12" hidden="1" customHeight="1">
      <c r="B10" s="21"/>
      <c r="D10" s="28" t="s">
        <v>600</v>
      </c>
      <c r="I10" s="100"/>
      <c r="L10" s="21"/>
    </row>
    <row r="11" spans="1:46" s="2" customFormat="1" ht="14.4" hidden="1" customHeight="1">
      <c r="A11" s="34"/>
      <c r="B11" s="35"/>
      <c r="C11" s="34"/>
      <c r="D11" s="34"/>
      <c r="E11" s="296" t="s">
        <v>1729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5"/>
      <c r="C12" s="34"/>
      <c r="D12" s="28" t="s">
        <v>1730</v>
      </c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4.6" hidden="1" customHeight="1">
      <c r="A13" s="34"/>
      <c r="B13" s="35"/>
      <c r="C13" s="34"/>
      <c r="D13" s="34"/>
      <c r="E13" s="285" t="s">
        <v>1731</v>
      </c>
      <c r="F13" s="292"/>
      <c r="G13" s="292"/>
      <c r="H13" s="292"/>
      <c r="I13" s="103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idden="1">
      <c r="A14" s="34"/>
      <c r="B14" s="35"/>
      <c r="C14" s="34"/>
      <c r="D14" s="34"/>
      <c r="E14" s="34"/>
      <c r="F14" s="34"/>
      <c r="G14" s="34"/>
      <c r="H14" s="34"/>
      <c r="I14" s="103"/>
      <c r="J14" s="34"/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hidden="1" customHeight="1">
      <c r="A15" s="34"/>
      <c r="B15" s="35"/>
      <c r="C15" s="34"/>
      <c r="D15" s="28" t="s">
        <v>18</v>
      </c>
      <c r="E15" s="34"/>
      <c r="F15" s="26" t="s">
        <v>1</v>
      </c>
      <c r="G15" s="34"/>
      <c r="H15" s="34"/>
      <c r="I15" s="104" t="s">
        <v>20</v>
      </c>
      <c r="J15" s="26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22</v>
      </c>
      <c r="E16" s="34"/>
      <c r="F16" s="26" t="s">
        <v>23</v>
      </c>
      <c r="G16" s="34"/>
      <c r="H16" s="34"/>
      <c r="I16" s="104" t="s">
        <v>24</v>
      </c>
      <c r="J16" s="57" t="str">
        <f>'Rekapitulace stavby'!AN8</f>
        <v>11. 2. 2020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8" hidden="1" customHeight="1">
      <c r="A17" s="34"/>
      <c r="B17" s="35"/>
      <c r="C17" s="34"/>
      <c r="D17" s="34"/>
      <c r="E17" s="34"/>
      <c r="F17" s="34"/>
      <c r="G17" s="34"/>
      <c r="H17" s="34"/>
      <c r="I17" s="103"/>
      <c r="J17" s="34"/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hidden="1" customHeight="1">
      <c r="A18" s="34"/>
      <c r="B18" s="35"/>
      <c r="C18" s="34"/>
      <c r="D18" s="28" t="s">
        <v>30</v>
      </c>
      <c r="E18" s="34"/>
      <c r="F18" s="34"/>
      <c r="G18" s="34"/>
      <c r="H18" s="34"/>
      <c r="I18" s="104" t="s">
        <v>31</v>
      </c>
      <c r="J18" s="26" t="s">
        <v>1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hidden="1" customHeight="1">
      <c r="A19" s="34"/>
      <c r="B19" s="35"/>
      <c r="C19" s="34"/>
      <c r="D19" s="34"/>
      <c r="E19" s="26" t="s">
        <v>32</v>
      </c>
      <c r="F19" s="34"/>
      <c r="G19" s="34"/>
      <c r="H19" s="34"/>
      <c r="I19" s="104" t="s">
        <v>33</v>
      </c>
      <c r="J19" s="26" t="s">
        <v>1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hidden="1" customHeight="1">
      <c r="A20" s="34"/>
      <c r="B20" s="35"/>
      <c r="C20" s="34"/>
      <c r="D20" s="34"/>
      <c r="E20" s="34"/>
      <c r="F20" s="34"/>
      <c r="G20" s="34"/>
      <c r="H20" s="34"/>
      <c r="I20" s="103"/>
      <c r="J20" s="34"/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hidden="1" customHeight="1">
      <c r="A21" s="34"/>
      <c r="B21" s="35"/>
      <c r="C21" s="34"/>
      <c r="D21" s="28" t="s">
        <v>34</v>
      </c>
      <c r="E21" s="34"/>
      <c r="F21" s="34"/>
      <c r="G21" s="34"/>
      <c r="H21" s="34"/>
      <c r="I21" s="104" t="s">
        <v>31</v>
      </c>
      <c r="J21" s="29" t="str">
        <f>'Rekapitulace stavby'!AN13</f>
        <v>Vyplň údaj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hidden="1" customHeight="1">
      <c r="A22" s="34"/>
      <c r="B22" s="35"/>
      <c r="C22" s="34"/>
      <c r="D22" s="34"/>
      <c r="E22" s="295" t="str">
        <f>'Rekapitulace stavby'!E14</f>
        <v>Vyplň údaj</v>
      </c>
      <c r="F22" s="276"/>
      <c r="G22" s="276"/>
      <c r="H22" s="276"/>
      <c r="I22" s="104" t="s">
        <v>33</v>
      </c>
      <c r="J22" s="29" t="str">
        <f>'Rekapitulace stavby'!AN14</f>
        <v>Vyplň údaj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hidden="1" customHeight="1">
      <c r="A23" s="34"/>
      <c r="B23" s="35"/>
      <c r="C23" s="34"/>
      <c r="D23" s="34"/>
      <c r="E23" s="34"/>
      <c r="F23" s="34"/>
      <c r="G23" s="34"/>
      <c r="H23" s="34"/>
      <c r="I23" s="103"/>
      <c r="J23" s="34"/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hidden="1" customHeight="1">
      <c r="A24" s="34"/>
      <c r="B24" s="35"/>
      <c r="C24" s="34"/>
      <c r="D24" s="28" t="s">
        <v>36</v>
      </c>
      <c r="E24" s="34"/>
      <c r="F24" s="34"/>
      <c r="G24" s="34"/>
      <c r="H24" s="34"/>
      <c r="I24" s="104" t="s">
        <v>31</v>
      </c>
      <c r="J24" s="26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hidden="1" customHeight="1">
      <c r="A25" s="34"/>
      <c r="B25" s="35"/>
      <c r="C25" s="34"/>
      <c r="D25" s="34"/>
      <c r="E25" s="26" t="s">
        <v>37</v>
      </c>
      <c r="F25" s="34"/>
      <c r="G25" s="34"/>
      <c r="H25" s="34"/>
      <c r="I25" s="104" t="s">
        <v>33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" hidden="1" customHeight="1">
      <c r="A26" s="34"/>
      <c r="B26" s="35"/>
      <c r="C26" s="34"/>
      <c r="D26" s="34"/>
      <c r="E26" s="34"/>
      <c r="F26" s="34"/>
      <c r="G26" s="34"/>
      <c r="H26" s="34"/>
      <c r="I26" s="103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hidden="1" customHeight="1">
      <c r="A27" s="34"/>
      <c r="B27" s="35"/>
      <c r="C27" s="34"/>
      <c r="D27" s="28" t="s">
        <v>39</v>
      </c>
      <c r="E27" s="34"/>
      <c r="F27" s="34"/>
      <c r="G27" s="34"/>
      <c r="H27" s="34"/>
      <c r="I27" s="104" t="s">
        <v>31</v>
      </c>
      <c r="J27" s="26" t="s">
        <v>1</v>
      </c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hidden="1" customHeight="1">
      <c r="A28" s="34"/>
      <c r="B28" s="35"/>
      <c r="C28" s="34"/>
      <c r="D28" s="34"/>
      <c r="E28" s="26" t="s">
        <v>40</v>
      </c>
      <c r="F28" s="34"/>
      <c r="G28" s="34"/>
      <c r="H28" s="34"/>
      <c r="I28" s="104" t="s">
        <v>33</v>
      </c>
      <c r="J28" s="26" t="s">
        <v>1</v>
      </c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5"/>
      <c r="C29" s="34"/>
      <c r="D29" s="34"/>
      <c r="E29" s="34"/>
      <c r="F29" s="34"/>
      <c r="G29" s="34"/>
      <c r="H29" s="34"/>
      <c r="I29" s="103"/>
      <c r="J29" s="34"/>
      <c r="K29" s="34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hidden="1" customHeight="1">
      <c r="A30" s="34"/>
      <c r="B30" s="35"/>
      <c r="C30" s="34"/>
      <c r="D30" s="28" t="s">
        <v>41</v>
      </c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4.4" hidden="1" customHeight="1">
      <c r="A31" s="105"/>
      <c r="B31" s="106"/>
      <c r="C31" s="105"/>
      <c r="D31" s="105"/>
      <c r="E31" s="280" t="s">
        <v>1</v>
      </c>
      <c r="F31" s="280"/>
      <c r="G31" s="280"/>
      <c r="H31" s="280"/>
      <c r="I31" s="107"/>
      <c r="J31" s="105"/>
      <c r="K31" s="105"/>
      <c r="L31" s="108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2" customFormat="1" ht="6.9" hidden="1" customHeight="1">
      <c r="A32" s="34"/>
      <c r="B32" s="35"/>
      <c r="C32" s="34"/>
      <c r="D32" s="34"/>
      <c r="E32" s="34"/>
      <c r="F32" s="34"/>
      <c r="G32" s="34"/>
      <c r="H32" s="34"/>
      <c r="I32" s="103"/>
      <c r="J32" s="34"/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hidden="1" customHeight="1">
      <c r="A34" s="34"/>
      <c r="B34" s="35"/>
      <c r="C34" s="34"/>
      <c r="D34" s="110" t="s">
        <v>43</v>
      </c>
      <c r="E34" s="34"/>
      <c r="F34" s="34"/>
      <c r="G34" s="34"/>
      <c r="H34" s="34"/>
      <c r="I34" s="103"/>
      <c r="J34" s="73">
        <f>ROUND(J133, 2)</f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" hidden="1" customHeight="1">
      <c r="A35" s="34"/>
      <c r="B35" s="35"/>
      <c r="C35" s="34"/>
      <c r="D35" s="68"/>
      <c r="E35" s="68"/>
      <c r="F35" s="68"/>
      <c r="G35" s="68"/>
      <c r="H35" s="68"/>
      <c r="I35" s="109"/>
      <c r="J35" s="68"/>
      <c r="K35" s="68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34"/>
      <c r="F36" s="38" t="s">
        <v>45</v>
      </c>
      <c r="G36" s="34"/>
      <c r="H36" s="34"/>
      <c r="I36" s="111" t="s">
        <v>44</v>
      </c>
      <c r="J36" s="38" t="s">
        <v>46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112" t="s">
        <v>47</v>
      </c>
      <c r="E37" s="28" t="s">
        <v>48</v>
      </c>
      <c r="F37" s="113">
        <f>ROUND((SUM(BE133:BE200)),  2)</f>
        <v>0</v>
      </c>
      <c r="G37" s="34"/>
      <c r="H37" s="34"/>
      <c r="I37" s="114">
        <v>0.21</v>
      </c>
      <c r="J37" s="113">
        <f>ROUND(((SUM(BE133:BE200))*I37),  2)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49</v>
      </c>
      <c r="F38" s="113">
        <f>ROUND((SUM(BF133:BF200)),  2)</f>
        <v>0</v>
      </c>
      <c r="G38" s="34"/>
      <c r="H38" s="34"/>
      <c r="I38" s="114">
        <v>0.15</v>
      </c>
      <c r="J38" s="113">
        <f>ROUND(((SUM(BF133:BF200))*I38),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50</v>
      </c>
      <c r="F39" s="113">
        <f>ROUND((SUM(BG133:BG200)),  2)</f>
        <v>0</v>
      </c>
      <c r="G39" s="34"/>
      <c r="H39" s="34"/>
      <c r="I39" s="114">
        <v>0.21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5"/>
      <c r="C40" s="34"/>
      <c r="D40" s="34"/>
      <c r="E40" s="28" t="s">
        <v>51</v>
      </c>
      <c r="F40" s="113">
        <f>ROUND((SUM(BH133:BH200)),  2)</f>
        <v>0</v>
      </c>
      <c r="G40" s="34"/>
      <c r="H40" s="34"/>
      <c r="I40" s="114">
        <v>0.15</v>
      </c>
      <c r="J40" s="113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" hidden="1" customHeight="1">
      <c r="A41" s="34"/>
      <c r="B41" s="35"/>
      <c r="C41" s="34"/>
      <c r="D41" s="34"/>
      <c r="E41" s="28" t="s">
        <v>52</v>
      </c>
      <c r="F41" s="113">
        <f>ROUND((SUM(BI133:BI200)),  2)</f>
        <v>0</v>
      </c>
      <c r="G41" s="34"/>
      <c r="H41" s="34"/>
      <c r="I41" s="114">
        <v>0</v>
      </c>
      <c r="J41" s="113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hidden="1" customHeight="1">
      <c r="A43" s="34"/>
      <c r="B43" s="35"/>
      <c r="C43" s="115"/>
      <c r="D43" s="116" t="s">
        <v>53</v>
      </c>
      <c r="E43" s="62"/>
      <c r="F43" s="62"/>
      <c r="G43" s="117" t="s">
        <v>54</v>
      </c>
      <c r="H43" s="118" t="s">
        <v>55</v>
      </c>
      <c r="I43" s="119"/>
      <c r="J43" s="120">
        <f>SUM(J34:J41)</f>
        <v>0</v>
      </c>
      <c r="K43" s="121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" hidden="1" customHeight="1">
      <c r="A44" s="34"/>
      <c r="B44" s="35"/>
      <c r="C44" s="34"/>
      <c r="D44" s="34"/>
      <c r="E44" s="34"/>
      <c r="F44" s="34"/>
      <c r="G44" s="34"/>
      <c r="H44" s="34"/>
      <c r="I44" s="103"/>
      <c r="J44" s="34"/>
      <c r="K44" s="34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1" customFormat="1" ht="14.4" customHeight="1">
      <c r="B87" s="21"/>
      <c r="E87" s="293" t="s">
        <v>599</v>
      </c>
      <c r="F87" s="256"/>
      <c r="G87" s="256"/>
      <c r="H87" s="256"/>
      <c r="I87" s="100"/>
      <c r="L87" s="21"/>
    </row>
    <row r="88" spans="1:31" s="1" customFormat="1" ht="12" customHeight="1">
      <c r="B88" s="21"/>
      <c r="C88" s="28" t="s">
        <v>600</v>
      </c>
      <c r="I88" s="100"/>
      <c r="L88" s="21"/>
    </row>
    <row r="89" spans="1:31" s="2" customFormat="1" ht="14.4" customHeight="1">
      <c r="A89" s="34"/>
      <c r="B89" s="35"/>
      <c r="C89" s="34"/>
      <c r="D89" s="34"/>
      <c r="E89" s="296" t="s">
        <v>1729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1730</v>
      </c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24.6" customHeight="1">
      <c r="A91" s="34"/>
      <c r="B91" s="35"/>
      <c r="C91" s="34"/>
      <c r="D91" s="34"/>
      <c r="E91" s="285" t="str">
        <f>E13</f>
        <v>SO 601.2.1 - Silno a slaboproudá elektroinstalace, osvětlení</v>
      </c>
      <c r="F91" s="292"/>
      <c r="G91" s="292"/>
      <c r="H91" s="292"/>
      <c r="I91" s="103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8" t="s">
        <v>22</v>
      </c>
      <c r="D93" s="34"/>
      <c r="E93" s="34"/>
      <c r="F93" s="26" t="str">
        <f>F16</f>
        <v>Ostrava</v>
      </c>
      <c r="G93" s="34"/>
      <c r="H93" s="34"/>
      <c r="I93" s="104" t="s">
        <v>24</v>
      </c>
      <c r="J93" s="57" t="str">
        <f>IF(J16="","",J16)</f>
        <v>11. 2. 2020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" customHeight="1">
      <c r="A94" s="34"/>
      <c r="B94" s="35"/>
      <c r="C94" s="34"/>
      <c r="D94" s="34"/>
      <c r="E94" s="34"/>
      <c r="F94" s="34"/>
      <c r="G94" s="34"/>
      <c r="H94" s="34"/>
      <c r="I94" s="103"/>
      <c r="J94" s="34"/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6.4" customHeight="1">
      <c r="A95" s="34"/>
      <c r="B95" s="35"/>
      <c r="C95" s="28" t="s">
        <v>30</v>
      </c>
      <c r="D95" s="34"/>
      <c r="E95" s="34"/>
      <c r="F95" s="26" t="str">
        <f>E19</f>
        <v>SMO městský obvod Ostrava - Jih</v>
      </c>
      <c r="G95" s="34"/>
      <c r="H95" s="34"/>
      <c r="I95" s="104" t="s">
        <v>36</v>
      </c>
      <c r="J95" s="32" t="str">
        <f>E25</f>
        <v>PROJEKT 2010,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6" customHeight="1">
      <c r="A96" s="34"/>
      <c r="B96" s="35"/>
      <c r="C96" s="28" t="s">
        <v>34</v>
      </c>
      <c r="D96" s="34"/>
      <c r="E96" s="34"/>
      <c r="F96" s="26" t="str">
        <f>IF(E22="","",E22)</f>
        <v>Vyplň údaj</v>
      </c>
      <c r="G96" s="34"/>
      <c r="H96" s="34"/>
      <c r="I96" s="104" t="s">
        <v>39</v>
      </c>
      <c r="J96" s="32" t="str">
        <f>E28</f>
        <v>M. Morská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29" t="s">
        <v>131</v>
      </c>
      <c r="D98" s="115"/>
      <c r="E98" s="115"/>
      <c r="F98" s="115"/>
      <c r="G98" s="115"/>
      <c r="H98" s="115"/>
      <c r="I98" s="130"/>
      <c r="J98" s="131" t="s">
        <v>132</v>
      </c>
      <c r="K98" s="115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4"/>
      <c r="D99" s="34"/>
      <c r="E99" s="34"/>
      <c r="F99" s="34"/>
      <c r="G99" s="34"/>
      <c r="H99" s="34"/>
      <c r="I99" s="103"/>
      <c r="J99" s="34"/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8" customHeight="1">
      <c r="A100" s="34"/>
      <c r="B100" s="35"/>
      <c r="C100" s="132" t="s">
        <v>133</v>
      </c>
      <c r="D100" s="34"/>
      <c r="E100" s="34"/>
      <c r="F100" s="34"/>
      <c r="G100" s="34"/>
      <c r="H100" s="34"/>
      <c r="I100" s="103"/>
      <c r="J100" s="73">
        <f>J133</f>
        <v>0</v>
      </c>
      <c r="K100" s="34"/>
      <c r="L100" s="4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8" t="s">
        <v>134</v>
      </c>
    </row>
    <row r="101" spans="1:47" s="9" customFormat="1" ht="24.9" customHeight="1">
      <c r="B101" s="133"/>
      <c r="D101" s="134" t="s">
        <v>142</v>
      </c>
      <c r="E101" s="135"/>
      <c r="F101" s="135"/>
      <c r="G101" s="135"/>
      <c r="H101" s="135"/>
      <c r="I101" s="136"/>
      <c r="J101" s="137">
        <f>J134</f>
        <v>0</v>
      </c>
      <c r="L101" s="133"/>
    </row>
    <row r="102" spans="1:47" s="10" customFormat="1" ht="19.95" customHeight="1">
      <c r="B102" s="138"/>
      <c r="D102" s="139" t="s">
        <v>1732</v>
      </c>
      <c r="E102" s="140"/>
      <c r="F102" s="140"/>
      <c r="G102" s="140"/>
      <c r="H102" s="140"/>
      <c r="I102" s="141"/>
      <c r="J102" s="142">
        <f>J135</f>
        <v>0</v>
      </c>
      <c r="L102" s="138"/>
    </row>
    <row r="103" spans="1:47" s="10" customFormat="1" ht="19.95" customHeight="1">
      <c r="B103" s="138"/>
      <c r="D103" s="139" t="s">
        <v>1733</v>
      </c>
      <c r="E103" s="140"/>
      <c r="F103" s="140"/>
      <c r="G103" s="140"/>
      <c r="H103" s="140"/>
      <c r="I103" s="141"/>
      <c r="J103" s="142">
        <f>J151</f>
        <v>0</v>
      </c>
      <c r="L103" s="138"/>
    </row>
    <row r="104" spans="1:47" s="10" customFormat="1" ht="19.95" customHeight="1">
      <c r="B104" s="138"/>
      <c r="D104" s="139" t="s">
        <v>1734</v>
      </c>
      <c r="E104" s="140"/>
      <c r="F104" s="140"/>
      <c r="G104" s="140"/>
      <c r="H104" s="140"/>
      <c r="I104" s="141"/>
      <c r="J104" s="142">
        <f>J153</f>
        <v>0</v>
      </c>
      <c r="L104" s="138"/>
    </row>
    <row r="105" spans="1:47" s="10" customFormat="1" ht="19.95" customHeight="1">
      <c r="B105" s="138"/>
      <c r="D105" s="139" t="s">
        <v>1735</v>
      </c>
      <c r="E105" s="140"/>
      <c r="F105" s="140"/>
      <c r="G105" s="140"/>
      <c r="H105" s="140"/>
      <c r="I105" s="141"/>
      <c r="J105" s="142">
        <f>J166</f>
        <v>0</v>
      </c>
      <c r="L105" s="138"/>
    </row>
    <row r="106" spans="1:47" s="10" customFormat="1" ht="19.95" customHeight="1">
      <c r="B106" s="138"/>
      <c r="D106" s="139" t="s">
        <v>1736</v>
      </c>
      <c r="E106" s="140"/>
      <c r="F106" s="140"/>
      <c r="G106" s="140"/>
      <c r="H106" s="140"/>
      <c r="I106" s="141"/>
      <c r="J106" s="142">
        <f>J177</f>
        <v>0</v>
      </c>
      <c r="L106" s="138"/>
    </row>
    <row r="107" spans="1:47" s="10" customFormat="1" ht="19.95" customHeight="1">
      <c r="B107" s="138"/>
      <c r="D107" s="139" t="s">
        <v>1737</v>
      </c>
      <c r="E107" s="140"/>
      <c r="F107" s="140"/>
      <c r="G107" s="140"/>
      <c r="H107" s="140"/>
      <c r="I107" s="141"/>
      <c r="J107" s="142">
        <f>J182</f>
        <v>0</v>
      </c>
      <c r="L107" s="138"/>
    </row>
    <row r="108" spans="1:47" s="10" customFormat="1" ht="19.95" customHeight="1">
      <c r="B108" s="138"/>
      <c r="D108" s="139" t="s">
        <v>1738</v>
      </c>
      <c r="E108" s="140"/>
      <c r="F108" s="140"/>
      <c r="G108" s="140"/>
      <c r="H108" s="140"/>
      <c r="I108" s="141"/>
      <c r="J108" s="142">
        <f>J184</f>
        <v>0</v>
      </c>
      <c r="L108" s="138"/>
    </row>
    <row r="109" spans="1:47" s="9" customFormat="1" ht="24.9" customHeight="1">
      <c r="B109" s="133"/>
      <c r="D109" s="134" t="s">
        <v>1739</v>
      </c>
      <c r="E109" s="135"/>
      <c r="F109" s="135"/>
      <c r="G109" s="135"/>
      <c r="H109" s="135"/>
      <c r="I109" s="136"/>
      <c r="J109" s="137">
        <f>J191</f>
        <v>0</v>
      </c>
      <c r="L109" s="133"/>
    </row>
    <row r="110" spans="1:47" s="2" customFormat="1" ht="21.75" customHeight="1">
      <c r="A110" s="34"/>
      <c r="B110" s="35"/>
      <c r="C110" s="34"/>
      <c r="D110" s="34"/>
      <c r="E110" s="34"/>
      <c r="F110" s="34"/>
      <c r="G110" s="34"/>
      <c r="H110" s="34"/>
      <c r="I110" s="103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" customHeight="1">
      <c r="A111" s="34"/>
      <c r="B111" s="49"/>
      <c r="C111" s="50"/>
      <c r="D111" s="50"/>
      <c r="E111" s="50"/>
      <c r="F111" s="50"/>
      <c r="G111" s="50"/>
      <c r="H111" s="50"/>
      <c r="I111" s="127"/>
      <c r="J111" s="50"/>
      <c r="K111" s="50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" customHeight="1">
      <c r="A115" s="34"/>
      <c r="B115" s="51"/>
      <c r="C115" s="52"/>
      <c r="D115" s="52"/>
      <c r="E115" s="52"/>
      <c r="F115" s="52"/>
      <c r="G115" s="52"/>
      <c r="H115" s="52"/>
      <c r="I115" s="128"/>
      <c r="J115" s="52"/>
      <c r="K115" s="52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" customHeight="1">
      <c r="A116" s="34"/>
      <c r="B116" s="35"/>
      <c r="C116" s="22" t="s">
        <v>144</v>
      </c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" customHeight="1">
      <c r="A117" s="34"/>
      <c r="B117" s="35"/>
      <c r="C117" s="34"/>
      <c r="D117" s="34"/>
      <c r="E117" s="34"/>
      <c r="F117" s="34"/>
      <c r="G117" s="34"/>
      <c r="H117" s="3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" customHeight="1">
      <c r="A119" s="34"/>
      <c r="B119" s="35"/>
      <c r="C119" s="34"/>
      <c r="D119" s="34"/>
      <c r="E119" s="293" t="str">
        <f>E7</f>
        <v>Rekonstrukce podchodu pod ul. Horní, náměstí Ostrava - Jih, revize c</v>
      </c>
      <c r="F119" s="294"/>
      <c r="G119" s="294"/>
      <c r="H119" s="294"/>
      <c r="I119" s="103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8" t="s">
        <v>127</v>
      </c>
      <c r="I120" s="100"/>
      <c r="L120" s="21"/>
    </row>
    <row r="121" spans="1:31" s="1" customFormat="1" ht="14.4" customHeight="1">
      <c r="B121" s="21"/>
      <c r="E121" s="293" t="s">
        <v>599</v>
      </c>
      <c r="F121" s="256"/>
      <c r="G121" s="256"/>
      <c r="H121" s="256"/>
      <c r="I121" s="100"/>
      <c r="L121" s="21"/>
    </row>
    <row r="122" spans="1:31" s="1" customFormat="1" ht="12" customHeight="1">
      <c r="B122" s="21"/>
      <c r="C122" s="28" t="s">
        <v>600</v>
      </c>
      <c r="I122" s="100"/>
      <c r="L122" s="21"/>
    </row>
    <row r="123" spans="1:31" s="2" customFormat="1" ht="14.4" customHeight="1">
      <c r="A123" s="34"/>
      <c r="B123" s="35"/>
      <c r="C123" s="34"/>
      <c r="D123" s="34"/>
      <c r="E123" s="296" t="s">
        <v>1729</v>
      </c>
      <c r="F123" s="292"/>
      <c r="G123" s="292"/>
      <c r="H123" s="292"/>
      <c r="I123" s="103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8" t="s">
        <v>1730</v>
      </c>
      <c r="D124" s="34"/>
      <c r="E124" s="34"/>
      <c r="F124" s="34"/>
      <c r="G124" s="34"/>
      <c r="H124" s="34"/>
      <c r="I124" s="103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6" customHeight="1">
      <c r="A125" s="34"/>
      <c r="B125" s="35"/>
      <c r="C125" s="34"/>
      <c r="D125" s="34"/>
      <c r="E125" s="285" t="str">
        <f>E13</f>
        <v>SO 601.2.1 - Silno a slaboproudá elektroinstalace, osvětlení</v>
      </c>
      <c r="F125" s="292"/>
      <c r="G125" s="292"/>
      <c r="H125" s="292"/>
      <c r="I125" s="103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" customHeight="1">
      <c r="A126" s="34"/>
      <c r="B126" s="35"/>
      <c r="C126" s="34"/>
      <c r="D126" s="34"/>
      <c r="E126" s="34"/>
      <c r="F126" s="34"/>
      <c r="G126" s="34"/>
      <c r="H126" s="34"/>
      <c r="I126" s="103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8" t="s">
        <v>22</v>
      </c>
      <c r="D127" s="34"/>
      <c r="E127" s="34"/>
      <c r="F127" s="26" t="str">
        <f>F16</f>
        <v>Ostrava</v>
      </c>
      <c r="G127" s="34"/>
      <c r="H127" s="34"/>
      <c r="I127" s="104" t="s">
        <v>24</v>
      </c>
      <c r="J127" s="57" t="str">
        <f>IF(J16="","",J16)</f>
        <v>11. 2. 2020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" customHeight="1">
      <c r="A128" s="34"/>
      <c r="B128" s="35"/>
      <c r="C128" s="34"/>
      <c r="D128" s="34"/>
      <c r="E128" s="34"/>
      <c r="F128" s="34"/>
      <c r="G128" s="34"/>
      <c r="H128" s="34"/>
      <c r="I128" s="103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26.4" customHeight="1">
      <c r="A129" s="34"/>
      <c r="B129" s="35"/>
      <c r="C129" s="28" t="s">
        <v>30</v>
      </c>
      <c r="D129" s="34"/>
      <c r="E129" s="34"/>
      <c r="F129" s="26" t="str">
        <f>E19</f>
        <v>SMO městský obvod Ostrava - Jih</v>
      </c>
      <c r="G129" s="34"/>
      <c r="H129" s="34"/>
      <c r="I129" s="104" t="s">
        <v>36</v>
      </c>
      <c r="J129" s="32" t="str">
        <f>E25</f>
        <v>PROJEKT 2010, s.r.o.</v>
      </c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6" customHeight="1">
      <c r="A130" s="34"/>
      <c r="B130" s="35"/>
      <c r="C130" s="28" t="s">
        <v>34</v>
      </c>
      <c r="D130" s="34"/>
      <c r="E130" s="34"/>
      <c r="F130" s="26" t="str">
        <f>IF(E22="","",E22)</f>
        <v>Vyplň údaj</v>
      </c>
      <c r="G130" s="34"/>
      <c r="H130" s="34"/>
      <c r="I130" s="104" t="s">
        <v>39</v>
      </c>
      <c r="J130" s="32" t="str">
        <f>E28</f>
        <v>M. Morská</v>
      </c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4"/>
      <c r="D131" s="34"/>
      <c r="E131" s="34"/>
      <c r="F131" s="34"/>
      <c r="G131" s="34"/>
      <c r="H131" s="34"/>
      <c r="I131" s="103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43"/>
      <c r="B132" s="144"/>
      <c r="C132" s="145" t="s">
        <v>145</v>
      </c>
      <c r="D132" s="146" t="s">
        <v>68</v>
      </c>
      <c r="E132" s="146" t="s">
        <v>64</v>
      </c>
      <c r="F132" s="146" t="s">
        <v>65</v>
      </c>
      <c r="G132" s="146" t="s">
        <v>146</v>
      </c>
      <c r="H132" s="146" t="s">
        <v>147</v>
      </c>
      <c r="I132" s="147" t="s">
        <v>148</v>
      </c>
      <c r="J132" s="148" t="s">
        <v>132</v>
      </c>
      <c r="K132" s="149" t="s">
        <v>149</v>
      </c>
      <c r="L132" s="150"/>
      <c r="M132" s="64" t="s">
        <v>1</v>
      </c>
      <c r="N132" s="65" t="s">
        <v>47</v>
      </c>
      <c r="O132" s="65" t="s">
        <v>150</v>
      </c>
      <c r="P132" s="65" t="s">
        <v>151</v>
      </c>
      <c r="Q132" s="65" t="s">
        <v>152</v>
      </c>
      <c r="R132" s="65" t="s">
        <v>153</v>
      </c>
      <c r="S132" s="65" t="s">
        <v>154</v>
      </c>
      <c r="T132" s="66" t="s">
        <v>155</v>
      </c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</row>
    <row r="133" spans="1:65" s="2" customFormat="1" ht="22.8" customHeight="1">
      <c r="A133" s="34"/>
      <c r="B133" s="35"/>
      <c r="C133" s="71" t="s">
        <v>156</v>
      </c>
      <c r="D133" s="34"/>
      <c r="E133" s="34"/>
      <c r="F133" s="34"/>
      <c r="G133" s="34"/>
      <c r="H133" s="34"/>
      <c r="I133" s="103"/>
      <c r="J133" s="151">
        <f>BK133</f>
        <v>0</v>
      </c>
      <c r="K133" s="34"/>
      <c r="L133" s="35"/>
      <c r="M133" s="67"/>
      <c r="N133" s="58"/>
      <c r="O133" s="68"/>
      <c r="P133" s="152">
        <f>P134+P191</f>
        <v>0</v>
      </c>
      <c r="Q133" s="68"/>
      <c r="R133" s="152">
        <f>R134+R191</f>
        <v>0</v>
      </c>
      <c r="S133" s="68"/>
      <c r="T133" s="153">
        <f>T134+T191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8" t="s">
        <v>82</v>
      </c>
      <c r="AU133" s="18" t="s">
        <v>134</v>
      </c>
      <c r="BK133" s="154">
        <f>BK134+BK191</f>
        <v>0</v>
      </c>
    </row>
    <row r="134" spans="1:65" s="12" customFormat="1" ht="25.95" customHeight="1">
      <c r="B134" s="155"/>
      <c r="D134" s="156" t="s">
        <v>82</v>
      </c>
      <c r="E134" s="157" t="s">
        <v>209</v>
      </c>
      <c r="F134" s="157" t="s">
        <v>333</v>
      </c>
      <c r="I134" s="158"/>
      <c r="J134" s="159">
        <f>BK134</f>
        <v>0</v>
      </c>
      <c r="L134" s="155"/>
      <c r="M134" s="160"/>
      <c r="N134" s="161"/>
      <c r="O134" s="161"/>
      <c r="P134" s="162">
        <f>P135+P151+P153+P166+P177+P182+P184</f>
        <v>0</v>
      </c>
      <c r="Q134" s="161"/>
      <c r="R134" s="162">
        <f>R135+R151+R153+R166+R177+R182+R184</f>
        <v>0</v>
      </c>
      <c r="S134" s="161"/>
      <c r="T134" s="163">
        <f>T135+T151+T153+T166+T177+T182+T184</f>
        <v>0</v>
      </c>
      <c r="AR134" s="156" t="s">
        <v>91</v>
      </c>
      <c r="AT134" s="164" t="s">
        <v>82</v>
      </c>
      <c r="AU134" s="164" t="s">
        <v>83</v>
      </c>
      <c r="AY134" s="156" t="s">
        <v>159</v>
      </c>
      <c r="BK134" s="165">
        <f>BK135+BK151+BK153+BK166+BK177+BK182+BK184</f>
        <v>0</v>
      </c>
    </row>
    <row r="135" spans="1:65" s="12" customFormat="1" ht="22.8" customHeight="1">
      <c r="B135" s="155"/>
      <c r="D135" s="156" t="s">
        <v>82</v>
      </c>
      <c r="E135" s="166" t="s">
        <v>93</v>
      </c>
      <c r="F135" s="166" t="s">
        <v>1740</v>
      </c>
      <c r="I135" s="158"/>
      <c r="J135" s="167">
        <f>BK135</f>
        <v>0</v>
      </c>
      <c r="L135" s="155"/>
      <c r="M135" s="160"/>
      <c r="N135" s="161"/>
      <c r="O135" s="161"/>
      <c r="P135" s="162">
        <f>SUM(P136:P150)</f>
        <v>0</v>
      </c>
      <c r="Q135" s="161"/>
      <c r="R135" s="162">
        <f>SUM(R136:R150)</f>
        <v>0</v>
      </c>
      <c r="S135" s="161"/>
      <c r="T135" s="163">
        <f>SUM(T136:T150)</f>
        <v>0</v>
      </c>
      <c r="AR135" s="156" t="s">
        <v>91</v>
      </c>
      <c r="AT135" s="164" t="s">
        <v>82</v>
      </c>
      <c r="AU135" s="164" t="s">
        <v>91</v>
      </c>
      <c r="AY135" s="156" t="s">
        <v>159</v>
      </c>
      <c r="BK135" s="165">
        <f>SUM(BK136:BK150)</f>
        <v>0</v>
      </c>
    </row>
    <row r="136" spans="1:65" s="2" customFormat="1" ht="19.8" customHeight="1">
      <c r="A136" s="34"/>
      <c r="B136" s="168"/>
      <c r="C136" s="169" t="s">
        <v>91</v>
      </c>
      <c r="D136" s="169" t="s">
        <v>161</v>
      </c>
      <c r="E136" s="170" t="s">
        <v>1741</v>
      </c>
      <c r="F136" s="171" t="s">
        <v>1742</v>
      </c>
      <c r="G136" s="172" t="s">
        <v>238</v>
      </c>
      <c r="H136" s="173">
        <v>175</v>
      </c>
      <c r="I136" s="174"/>
      <c r="J136" s="175">
        <f t="shared" ref="J136:J150" si="0">ROUND(I136*H136,2)</f>
        <v>0</v>
      </c>
      <c r="K136" s="176"/>
      <c r="L136" s="35"/>
      <c r="M136" s="177" t="s">
        <v>1</v>
      </c>
      <c r="N136" s="178" t="s">
        <v>48</v>
      </c>
      <c r="O136" s="60"/>
      <c r="P136" s="179">
        <f t="shared" ref="P136:P150" si="1">O136*H136</f>
        <v>0</v>
      </c>
      <c r="Q136" s="179">
        <v>0</v>
      </c>
      <c r="R136" s="179">
        <f t="shared" ref="R136:R150" si="2">Q136*H136</f>
        <v>0</v>
      </c>
      <c r="S136" s="179">
        <v>0</v>
      </c>
      <c r="T136" s="180">
        <f t="shared" ref="T136:T150" si="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165</v>
      </c>
      <c r="AT136" s="181" t="s">
        <v>161</v>
      </c>
      <c r="AU136" s="181" t="s">
        <v>93</v>
      </c>
      <c r="AY136" s="18" t="s">
        <v>159</v>
      </c>
      <c r="BE136" s="182">
        <f t="shared" ref="BE136:BE150" si="4">IF(N136="základní",J136,0)</f>
        <v>0</v>
      </c>
      <c r="BF136" s="182">
        <f t="shared" ref="BF136:BF150" si="5">IF(N136="snížená",J136,0)</f>
        <v>0</v>
      </c>
      <c r="BG136" s="182">
        <f t="shared" ref="BG136:BG150" si="6">IF(N136="zákl. přenesená",J136,0)</f>
        <v>0</v>
      </c>
      <c r="BH136" s="182">
        <f t="shared" ref="BH136:BH150" si="7">IF(N136="sníž. přenesená",J136,0)</f>
        <v>0</v>
      </c>
      <c r="BI136" s="182">
        <f t="shared" ref="BI136:BI150" si="8">IF(N136="nulová",J136,0)</f>
        <v>0</v>
      </c>
      <c r="BJ136" s="18" t="s">
        <v>91</v>
      </c>
      <c r="BK136" s="182">
        <f t="shared" ref="BK136:BK150" si="9">ROUND(I136*H136,2)</f>
        <v>0</v>
      </c>
      <c r="BL136" s="18" t="s">
        <v>165</v>
      </c>
      <c r="BM136" s="181" t="s">
        <v>1743</v>
      </c>
    </row>
    <row r="137" spans="1:65" s="2" customFormat="1" ht="19.8" customHeight="1">
      <c r="A137" s="34"/>
      <c r="B137" s="168"/>
      <c r="C137" s="169" t="s">
        <v>93</v>
      </c>
      <c r="D137" s="169" t="s">
        <v>161</v>
      </c>
      <c r="E137" s="170" t="s">
        <v>1744</v>
      </c>
      <c r="F137" s="171" t="s">
        <v>1745</v>
      </c>
      <c r="G137" s="172" t="s">
        <v>238</v>
      </c>
      <c r="H137" s="173">
        <v>365</v>
      </c>
      <c r="I137" s="174"/>
      <c r="J137" s="175">
        <f t="shared" si="0"/>
        <v>0</v>
      </c>
      <c r="K137" s="176"/>
      <c r="L137" s="35"/>
      <c r="M137" s="177" t="s">
        <v>1</v>
      </c>
      <c r="N137" s="178" t="s">
        <v>48</v>
      </c>
      <c r="O137" s="60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165</v>
      </c>
      <c r="AT137" s="181" t="s">
        <v>161</v>
      </c>
      <c r="AU137" s="181" t="s">
        <v>93</v>
      </c>
      <c r="AY137" s="18" t="s">
        <v>159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91</v>
      </c>
      <c r="BK137" s="182">
        <f t="shared" si="9"/>
        <v>0</v>
      </c>
      <c r="BL137" s="18" t="s">
        <v>165</v>
      </c>
      <c r="BM137" s="181" t="s">
        <v>1746</v>
      </c>
    </row>
    <row r="138" spans="1:65" s="2" customFormat="1" ht="19.8" customHeight="1">
      <c r="A138" s="34"/>
      <c r="B138" s="168"/>
      <c r="C138" s="169" t="s">
        <v>109</v>
      </c>
      <c r="D138" s="169" t="s">
        <v>161</v>
      </c>
      <c r="E138" s="170" t="s">
        <v>1747</v>
      </c>
      <c r="F138" s="171" t="s">
        <v>1748</v>
      </c>
      <c r="G138" s="172" t="s">
        <v>238</v>
      </c>
      <c r="H138" s="173">
        <v>10</v>
      </c>
      <c r="I138" s="174"/>
      <c r="J138" s="175">
        <f t="shared" si="0"/>
        <v>0</v>
      </c>
      <c r="K138" s="176"/>
      <c r="L138" s="35"/>
      <c r="M138" s="177" t="s">
        <v>1</v>
      </c>
      <c r="N138" s="178" t="s">
        <v>48</v>
      </c>
      <c r="O138" s="60"/>
      <c r="P138" s="179">
        <f t="shared" si="1"/>
        <v>0</v>
      </c>
      <c r="Q138" s="179">
        <v>0</v>
      </c>
      <c r="R138" s="179">
        <f t="shared" si="2"/>
        <v>0</v>
      </c>
      <c r="S138" s="179">
        <v>0</v>
      </c>
      <c r="T138" s="18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165</v>
      </c>
      <c r="AT138" s="181" t="s">
        <v>161</v>
      </c>
      <c r="AU138" s="181" t="s">
        <v>93</v>
      </c>
      <c r="AY138" s="18" t="s">
        <v>159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91</v>
      </c>
      <c r="BK138" s="182">
        <f t="shared" si="9"/>
        <v>0</v>
      </c>
      <c r="BL138" s="18" t="s">
        <v>165</v>
      </c>
      <c r="BM138" s="181" t="s">
        <v>1749</v>
      </c>
    </row>
    <row r="139" spans="1:65" s="2" customFormat="1" ht="19.8" customHeight="1">
      <c r="A139" s="34"/>
      <c r="B139" s="168"/>
      <c r="C139" s="169" t="s">
        <v>165</v>
      </c>
      <c r="D139" s="169" t="s">
        <v>161</v>
      </c>
      <c r="E139" s="170" t="s">
        <v>1750</v>
      </c>
      <c r="F139" s="171" t="s">
        <v>1751</v>
      </c>
      <c r="G139" s="172" t="s">
        <v>238</v>
      </c>
      <c r="H139" s="173">
        <v>100</v>
      </c>
      <c r="I139" s="174"/>
      <c r="J139" s="175">
        <f t="shared" si="0"/>
        <v>0</v>
      </c>
      <c r="K139" s="176"/>
      <c r="L139" s="35"/>
      <c r="M139" s="177" t="s">
        <v>1</v>
      </c>
      <c r="N139" s="178" t="s">
        <v>48</v>
      </c>
      <c r="O139" s="60"/>
      <c r="P139" s="179">
        <f t="shared" si="1"/>
        <v>0</v>
      </c>
      <c r="Q139" s="179">
        <v>0</v>
      </c>
      <c r="R139" s="179">
        <f t="shared" si="2"/>
        <v>0</v>
      </c>
      <c r="S139" s="179">
        <v>0</v>
      </c>
      <c r="T139" s="18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165</v>
      </c>
      <c r="AT139" s="181" t="s">
        <v>161</v>
      </c>
      <c r="AU139" s="181" t="s">
        <v>93</v>
      </c>
      <c r="AY139" s="18" t="s">
        <v>159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91</v>
      </c>
      <c r="BK139" s="182">
        <f t="shared" si="9"/>
        <v>0</v>
      </c>
      <c r="BL139" s="18" t="s">
        <v>165</v>
      </c>
      <c r="BM139" s="181" t="s">
        <v>1752</v>
      </c>
    </row>
    <row r="140" spans="1:65" s="2" customFormat="1" ht="19.8" customHeight="1">
      <c r="A140" s="34"/>
      <c r="B140" s="168"/>
      <c r="C140" s="169" t="s">
        <v>185</v>
      </c>
      <c r="D140" s="169" t="s">
        <v>161</v>
      </c>
      <c r="E140" s="170" t="s">
        <v>1753</v>
      </c>
      <c r="F140" s="171" t="s">
        <v>1754</v>
      </c>
      <c r="G140" s="172" t="s">
        <v>238</v>
      </c>
      <c r="H140" s="173">
        <v>50</v>
      </c>
      <c r="I140" s="174"/>
      <c r="J140" s="175">
        <f t="shared" si="0"/>
        <v>0</v>
      </c>
      <c r="K140" s="176"/>
      <c r="L140" s="35"/>
      <c r="M140" s="177" t="s">
        <v>1</v>
      </c>
      <c r="N140" s="178" t="s">
        <v>48</v>
      </c>
      <c r="O140" s="60"/>
      <c r="P140" s="179">
        <f t="shared" si="1"/>
        <v>0</v>
      </c>
      <c r="Q140" s="179">
        <v>0</v>
      </c>
      <c r="R140" s="179">
        <f t="shared" si="2"/>
        <v>0</v>
      </c>
      <c r="S140" s="179">
        <v>0</v>
      </c>
      <c r="T140" s="18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165</v>
      </c>
      <c r="AT140" s="181" t="s">
        <v>161</v>
      </c>
      <c r="AU140" s="181" t="s">
        <v>93</v>
      </c>
      <c r="AY140" s="18" t="s">
        <v>159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91</v>
      </c>
      <c r="BK140" s="182">
        <f t="shared" si="9"/>
        <v>0</v>
      </c>
      <c r="BL140" s="18" t="s">
        <v>165</v>
      </c>
      <c r="BM140" s="181" t="s">
        <v>1755</v>
      </c>
    </row>
    <row r="141" spans="1:65" s="2" customFormat="1" ht="19.8" customHeight="1">
      <c r="A141" s="34"/>
      <c r="B141" s="168"/>
      <c r="C141" s="169" t="s">
        <v>190</v>
      </c>
      <c r="D141" s="169" t="s">
        <v>161</v>
      </c>
      <c r="E141" s="170" t="s">
        <v>1756</v>
      </c>
      <c r="F141" s="171" t="s">
        <v>1757</v>
      </c>
      <c r="G141" s="172" t="s">
        <v>238</v>
      </c>
      <c r="H141" s="173">
        <v>15</v>
      </c>
      <c r="I141" s="174"/>
      <c r="J141" s="175">
        <f t="shared" si="0"/>
        <v>0</v>
      </c>
      <c r="K141" s="176"/>
      <c r="L141" s="35"/>
      <c r="M141" s="177" t="s">
        <v>1</v>
      </c>
      <c r="N141" s="178" t="s">
        <v>48</v>
      </c>
      <c r="O141" s="60"/>
      <c r="P141" s="179">
        <f t="shared" si="1"/>
        <v>0</v>
      </c>
      <c r="Q141" s="179">
        <v>0</v>
      </c>
      <c r="R141" s="179">
        <f t="shared" si="2"/>
        <v>0</v>
      </c>
      <c r="S141" s="179">
        <v>0</v>
      </c>
      <c r="T141" s="18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165</v>
      </c>
      <c r="AT141" s="181" t="s">
        <v>161</v>
      </c>
      <c r="AU141" s="181" t="s">
        <v>93</v>
      </c>
      <c r="AY141" s="18" t="s">
        <v>159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91</v>
      </c>
      <c r="BK141" s="182">
        <f t="shared" si="9"/>
        <v>0</v>
      </c>
      <c r="BL141" s="18" t="s">
        <v>165</v>
      </c>
      <c r="BM141" s="181" t="s">
        <v>1758</v>
      </c>
    </row>
    <row r="142" spans="1:65" s="2" customFormat="1" ht="19.8" customHeight="1">
      <c r="A142" s="34"/>
      <c r="B142" s="168"/>
      <c r="C142" s="169" t="s">
        <v>195</v>
      </c>
      <c r="D142" s="169" t="s">
        <v>161</v>
      </c>
      <c r="E142" s="170" t="s">
        <v>1759</v>
      </c>
      <c r="F142" s="171" t="s">
        <v>1760</v>
      </c>
      <c r="G142" s="172" t="s">
        <v>238</v>
      </c>
      <c r="H142" s="173">
        <v>30</v>
      </c>
      <c r="I142" s="174"/>
      <c r="J142" s="175">
        <f t="shared" si="0"/>
        <v>0</v>
      </c>
      <c r="K142" s="176"/>
      <c r="L142" s="35"/>
      <c r="M142" s="177" t="s">
        <v>1</v>
      </c>
      <c r="N142" s="178" t="s">
        <v>48</v>
      </c>
      <c r="O142" s="60"/>
      <c r="P142" s="179">
        <f t="shared" si="1"/>
        <v>0</v>
      </c>
      <c r="Q142" s="179">
        <v>0</v>
      </c>
      <c r="R142" s="179">
        <f t="shared" si="2"/>
        <v>0</v>
      </c>
      <c r="S142" s="179">
        <v>0</v>
      </c>
      <c r="T142" s="18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165</v>
      </c>
      <c r="AT142" s="181" t="s">
        <v>161</v>
      </c>
      <c r="AU142" s="181" t="s">
        <v>93</v>
      </c>
      <c r="AY142" s="18" t="s">
        <v>159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18" t="s">
        <v>91</v>
      </c>
      <c r="BK142" s="182">
        <f t="shared" si="9"/>
        <v>0</v>
      </c>
      <c r="BL142" s="18" t="s">
        <v>165</v>
      </c>
      <c r="BM142" s="181" t="s">
        <v>1761</v>
      </c>
    </row>
    <row r="143" spans="1:65" s="2" customFormat="1" ht="19.8" customHeight="1">
      <c r="A143" s="34"/>
      <c r="B143" s="168"/>
      <c r="C143" s="169" t="s">
        <v>200</v>
      </c>
      <c r="D143" s="169" t="s">
        <v>161</v>
      </c>
      <c r="E143" s="170" t="s">
        <v>1762</v>
      </c>
      <c r="F143" s="171" t="s">
        <v>1763</v>
      </c>
      <c r="G143" s="172" t="s">
        <v>238</v>
      </c>
      <c r="H143" s="173">
        <v>20</v>
      </c>
      <c r="I143" s="174"/>
      <c r="J143" s="175">
        <f t="shared" si="0"/>
        <v>0</v>
      </c>
      <c r="K143" s="176"/>
      <c r="L143" s="35"/>
      <c r="M143" s="177" t="s">
        <v>1</v>
      </c>
      <c r="N143" s="178" t="s">
        <v>48</v>
      </c>
      <c r="O143" s="60"/>
      <c r="P143" s="179">
        <f t="shared" si="1"/>
        <v>0</v>
      </c>
      <c r="Q143" s="179">
        <v>0</v>
      </c>
      <c r="R143" s="179">
        <f t="shared" si="2"/>
        <v>0</v>
      </c>
      <c r="S143" s="179">
        <v>0</v>
      </c>
      <c r="T143" s="180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165</v>
      </c>
      <c r="AT143" s="181" t="s">
        <v>161</v>
      </c>
      <c r="AU143" s="181" t="s">
        <v>93</v>
      </c>
      <c r="AY143" s="18" t="s">
        <v>159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18" t="s">
        <v>91</v>
      </c>
      <c r="BK143" s="182">
        <f t="shared" si="9"/>
        <v>0</v>
      </c>
      <c r="BL143" s="18" t="s">
        <v>165</v>
      </c>
      <c r="BM143" s="181" t="s">
        <v>1764</v>
      </c>
    </row>
    <row r="144" spans="1:65" s="2" customFormat="1" ht="19.8" customHeight="1">
      <c r="A144" s="34"/>
      <c r="B144" s="168"/>
      <c r="C144" s="169" t="s">
        <v>204</v>
      </c>
      <c r="D144" s="169" t="s">
        <v>161</v>
      </c>
      <c r="E144" s="170" t="s">
        <v>1765</v>
      </c>
      <c r="F144" s="171" t="s">
        <v>1766</v>
      </c>
      <c r="G144" s="172" t="s">
        <v>238</v>
      </c>
      <c r="H144" s="173">
        <v>20</v>
      </c>
      <c r="I144" s="174"/>
      <c r="J144" s="175">
        <f t="shared" si="0"/>
        <v>0</v>
      </c>
      <c r="K144" s="176"/>
      <c r="L144" s="35"/>
      <c r="M144" s="177" t="s">
        <v>1</v>
      </c>
      <c r="N144" s="178" t="s">
        <v>48</v>
      </c>
      <c r="O144" s="60"/>
      <c r="P144" s="179">
        <f t="shared" si="1"/>
        <v>0</v>
      </c>
      <c r="Q144" s="179">
        <v>0</v>
      </c>
      <c r="R144" s="179">
        <f t="shared" si="2"/>
        <v>0</v>
      </c>
      <c r="S144" s="179">
        <v>0</v>
      </c>
      <c r="T144" s="180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165</v>
      </c>
      <c r="AT144" s="181" t="s">
        <v>161</v>
      </c>
      <c r="AU144" s="181" t="s">
        <v>93</v>
      </c>
      <c r="AY144" s="18" t="s">
        <v>159</v>
      </c>
      <c r="BE144" s="182">
        <f t="shared" si="4"/>
        <v>0</v>
      </c>
      <c r="BF144" s="182">
        <f t="shared" si="5"/>
        <v>0</v>
      </c>
      <c r="BG144" s="182">
        <f t="shared" si="6"/>
        <v>0</v>
      </c>
      <c r="BH144" s="182">
        <f t="shared" si="7"/>
        <v>0</v>
      </c>
      <c r="BI144" s="182">
        <f t="shared" si="8"/>
        <v>0</v>
      </c>
      <c r="BJ144" s="18" t="s">
        <v>91</v>
      </c>
      <c r="BK144" s="182">
        <f t="shared" si="9"/>
        <v>0</v>
      </c>
      <c r="BL144" s="18" t="s">
        <v>165</v>
      </c>
      <c r="BM144" s="181" t="s">
        <v>1767</v>
      </c>
    </row>
    <row r="145" spans="1:65" s="2" customFormat="1" ht="19.8" customHeight="1">
      <c r="A145" s="34"/>
      <c r="B145" s="168"/>
      <c r="C145" s="169" t="s">
        <v>208</v>
      </c>
      <c r="D145" s="169" t="s">
        <v>161</v>
      </c>
      <c r="E145" s="170" t="s">
        <v>1768</v>
      </c>
      <c r="F145" s="171" t="s">
        <v>1769</v>
      </c>
      <c r="G145" s="172" t="s">
        <v>238</v>
      </c>
      <c r="H145" s="173">
        <v>10</v>
      </c>
      <c r="I145" s="174"/>
      <c r="J145" s="175">
        <f t="shared" si="0"/>
        <v>0</v>
      </c>
      <c r="K145" s="176"/>
      <c r="L145" s="35"/>
      <c r="M145" s="177" t="s">
        <v>1</v>
      </c>
      <c r="N145" s="178" t="s">
        <v>48</v>
      </c>
      <c r="O145" s="60"/>
      <c r="P145" s="179">
        <f t="shared" si="1"/>
        <v>0</v>
      </c>
      <c r="Q145" s="179">
        <v>0</v>
      </c>
      <c r="R145" s="179">
        <f t="shared" si="2"/>
        <v>0</v>
      </c>
      <c r="S145" s="179">
        <v>0</v>
      </c>
      <c r="T145" s="180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165</v>
      </c>
      <c r="AT145" s="181" t="s">
        <v>161</v>
      </c>
      <c r="AU145" s="181" t="s">
        <v>93</v>
      </c>
      <c r="AY145" s="18" t="s">
        <v>159</v>
      </c>
      <c r="BE145" s="182">
        <f t="shared" si="4"/>
        <v>0</v>
      </c>
      <c r="BF145" s="182">
        <f t="shared" si="5"/>
        <v>0</v>
      </c>
      <c r="BG145" s="182">
        <f t="shared" si="6"/>
        <v>0</v>
      </c>
      <c r="BH145" s="182">
        <f t="shared" si="7"/>
        <v>0</v>
      </c>
      <c r="BI145" s="182">
        <f t="shared" si="8"/>
        <v>0</v>
      </c>
      <c r="BJ145" s="18" t="s">
        <v>91</v>
      </c>
      <c r="BK145" s="182">
        <f t="shared" si="9"/>
        <v>0</v>
      </c>
      <c r="BL145" s="18" t="s">
        <v>165</v>
      </c>
      <c r="BM145" s="181" t="s">
        <v>1770</v>
      </c>
    </row>
    <row r="146" spans="1:65" s="2" customFormat="1" ht="14.4" customHeight="1">
      <c r="A146" s="34"/>
      <c r="B146" s="168"/>
      <c r="C146" s="169" t="s">
        <v>215</v>
      </c>
      <c r="D146" s="169" t="s">
        <v>161</v>
      </c>
      <c r="E146" s="170" t="s">
        <v>1771</v>
      </c>
      <c r="F146" s="171" t="s">
        <v>1772</v>
      </c>
      <c r="G146" s="172" t="s">
        <v>238</v>
      </c>
      <c r="H146" s="173">
        <v>20</v>
      </c>
      <c r="I146" s="174"/>
      <c r="J146" s="175">
        <f t="shared" si="0"/>
        <v>0</v>
      </c>
      <c r="K146" s="176"/>
      <c r="L146" s="35"/>
      <c r="M146" s="177" t="s">
        <v>1</v>
      </c>
      <c r="N146" s="178" t="s">
        <v>48</v>
      </c>
      <c r="O146" s="60"/>
      <c r="P146" s="179">
        <f t="shared" si="1"/>
        <v>0</v>
      </c>
      <c r="Q146" s="179">
        <v>0</v>
      </c>
      <c r="R146" s="179">
        <f t="shared" si="2"/>
        <v>0</v>
      </c>
      <c r="S146" s="179">
        <v>0</v>
      </c>
      <c r="T146" s="180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165</v>
      </c>
      <c r="AT146" s="181" t="s">
        <v>161</v>
      </c>
      <c r="AU146" s="181" t="s">
        <v>93</v>
      </c>
      <c r="AY146" s="18" t="s">
        <v>159</v>
      </c>
      <c r="BE146" s="182">
        <f t="shared" si="4"/>
        <v>0</v>
      </c>
      <c r="BF146" s="182">
        <f t="shared" si="5"/>
        <v>0</v>
      </c>
      <c r="BG146" s="182">
        <f t="shared" si="6"/>
        <v>0</v>
      </c>
      <c r="BH146" s="182">
        <f t="shared" si="7"/>
        <v>0</v>
      </c>
      <c r="BI146" s="182">
        <f t="shared" si="8"/>
        <v>0</v>
      </c>
      <c r="BJ146" s="18" t="s">
        <v>91</v>
      </c>
      <c r="BK146" s="182">
        <f t="shared" si="9"/>
        <v>0</v>
      </c>
      <c r="BL146" s="18" t="s">
        <v>165</v>
      </c>
      <c r="BM146" s="181" t="s">
        <v>1773</v>
      </c>
    </row>
    <row r="147" spans="1:65" s="2" customFormat="1" ht="14.4" customHeight="1">
      <c r="A147" s="34"/>
      <c r="B147" s="168"/>
      <c r="C147" s="169" t="s">
        <v>222</v>
      </c>
      <c r="D147" s="169" t="s">
        <v>161</v>
      </c>
      <c r="E147" s="170" t="s">
        <v>1774</v>
      </c>
      <c r="F147" s="171" t="s">
        <v>1775</v>
      </c>
      <c r="G147" s="172" t="s">
        <v>238</v>
      </c>
      <c r="H147" s="173">
        <v>10</v>
      </c>
      <c r="I147" s="174"/>
      <c r="J147" s="175">
        <f t="shared" si="0"/>
        <v>0</v>
      </c>
      <c r="K147" s="176"/>
      <c r="L147" s="35"/>
      <c r="M147" s="177" t="s">
        <v>1</v>
      </c>
      <c r="N147" s="178" t="s">
        <v>48</v>
      </c>
      <c r="O147" s="60"/>
      <c r="P147" s="179">
        <f t="shared" si="1"/>
        <v>0</v>
      </c>
      <c r="Q147" s="179">
        <v>0</v>
      </c>
      <c r="R147" s="179">
        <f t="shared" si="2"/>
        <v>0</v>
      </c>
      <c r="S147" s="179">
        <v>0</v>
      </c>
      <c r="T147" s="180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165</v>
      </c>
      <c r="AT147" s="181" t="s">
        <v>161</v>
      </c>
      <c r="AU147" s="181" t="s">
        <v>93</v>
      </c>
      <c r="AY147" s="18" t="s">
        <v>159</v>
      </c>
      <c r="BE147" s="182">
        <f t="shared" si="4"/>
        <v>0</v>
      </c>
      <c r="BF147" s="182">
        <f t="shared" si="5"/>
        <v>0</v>
      </c>
      <c r="BG147" s="182">
        <f t="shared" si="6"/>
        <v>0</v>
      </c>
      <c r="BH147" s="182">
        <f t="shared" si="7"/>
        <v>0</v>
      </c>
      <c r="BI147" s="182">
        <f t="shared" si="8"/>
        <v>0</v>
      </c>
      <c r="BJ147" s="18" t="s">
        <v>91</v>
      </c>
      <c r="BK147" s="182">
        <f t="shared" si="9"/>
        <v>0</v>
      </c>
      <c r="BL147" s="18" t="s">
        <v>165</v>
      </c>
      <c r="BM147" s="181" t="s">
        <v>1776</v>
      </c>
    </row>
    <row r="148" spans="1:65" s="2" customFormat="1" ht="14.4" customHeight="1">
      <c r="A148" s="34"/>
      <c r="B148" s="168"/>
      <c r="C148" s="169" t="s">
        <v>226</v>
      </c>
      <c r="D148" s="169" t="s">
        <v>161</v>
      </c>
      <c r="E148" s="170" t="s">
        <v>1777</v>
      </c>
      <c r="F148" s="171" t="s">
        <v>1778</v>
      </c>
      <c r="G148" s="172" t="s">
        <v>238</v>
      </c>
      <c r="H148" s="173">
        <v>10</v>
      </c>
      <c r="I148" s="174"/>
      <c r="J148" s="175">
        <f t="shared" si="0"/>
        <v>0</v>
      </c>
      <c r="K148" s="176"/>
      <c r="L148" s="35"/>
      <c r="M148" s="177" t="s">
        <v>1</v>
      </c>
      <c r="N148" s="178" t="s">
        <v>48</v>
      </c>
      <c r="O148" s="60"/>
      <c r="P148" s="179">
        <f t="shared" si="1"/>
        <v>0</v>
      </c>
      <c r="Q148" s="179">
        <v>0</v>
      </c>
      <c r="R148" s="179">
        <f t="shared" si="2"/>
        <v>0</v>
      </c>
      <c r="S148" s="179">
        <v>0</v>
      </c>
      <c r="T148" s="180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165</v>
      </c>
      <c r="AT148" s="181" t="s">
        <v>161</v>
      </c>
      <c r="AU148" s="181" t="s">
        <v>93</v>
      </c>
      <c r="AY148" s="18" t="s">
        <v>159</v>
      </c>
      <c r="BE148" s="182">
        <f t="shared" si="4"/>
        <v>0</v>
      </c>
      <c r="BF148" s="182">
        <f t="shared" si="5"/>
        <v>0</v>
      </c>
      <c r="BG148" s="182">
        <f t="shared" si="6"/>
        <v>0</v>
      </c>
      <c r="BH148" s="182">
        <f t="shared" si="7"/>
        <v>0</v>
      </c>
      <c r="BI148" s="182">
        <f t="shared" si="8"/>
        <v>0</v>
      </c>
      <c r="BJ148" s="18" t="s">
        <v>91</v>
      </c>
      <c r="BK148" s="182">
        <f t="shared" si="9"/>
        <v>0</v>
      </c>
      <c r="BL148" s="18" t="s">
        <v>165</v>
      </c>
      <c r="BM148" s="181" t="s">
        <v>1779</v>
      </c>
    </row>
    <row r="149" spans="1:65" s="2" customFormat="1" ht="19.8" customHeight="1">
      <c r="A149" s="34"/>
      <c r="B149" s="168"/>
      <c r="C149" s="169" t="s">
        <v>230</v>
      </c>
      <c r="D149" s="169" t="s">
        <v>161</v>
      </c>
      <c r="E149" s="170" t="s">
        <v>1780</v>
      </c>
      <c r="F149" s="171" t="s">
        <v>1781</v>
      </c>
      <c r="G149" s="172" t="s">
        <v>238</v>
      </c>
      <c r="H149" s="173">
        <v>25</v>
      </c>
      <c r="I149" s="174"/>
      <c r="J149" s="175">
        <f t="shared" si="0"/>
        <v>0</v>
      </c>
      <c r="K149" s="176"/>
      <c r="L149" s="35"/>
      <c r="M149" s="177" t="s">
        <v>1</v>
      </c>
      <c r="N149" s="178" t="s">
        <v>48</v>
      </c>
      <c r="O149" s="60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165</v>
      </c>
      <c r="AT149" s="181" t="s">
        <v>161</v>
      </c>
      <c r="AU149" s="181" t="s">
        <v>93</v>
      </c>
      <c r="AY149" s="18" t="s">
        <v>159</v>
      </c>
      <c r="BE149" s="182">
        <f t="shared" si="4"/>
        <v>0</v>
      </c>
      <c r="BF149" s="182">
        <f t="shared" si="5"/>
        <v>0</v>
      </c>
      <c r="BG149" s="182">
        <f t="shared" si="6"/>
        <v>0</v>
      </c>
      <c r="BH149" s="182">
        <f t="shared" si="7"/>
        <v>0</v>
      </c>
      <c r="BI149" s="182">
        <f t="shared" si="8"/>
        <v>0</v>
      </c>
      <c r="BJ149" s="18" t="s">
        <v>91</v>
      </c>
      <c r="BK149" s="182">
        <f t="shared" si="9"/>
        <v>0</v>
      </c>
      <c r="BL149" s="18" t="s">
        <v>165</v>
      </c>
      <c r="BM149" s="181" t="s">
        <v>1782</v>
      </c>
    </row>
    <row r="150" spans="1:65" s="2" customFormat="1" ht="14.4" customHeight="1">
      <c r="A150" s="34"/>
      <c r="B150" s="168"/>
      <c r="C150" s="207" t="s">
        <v>8</v>
      </c>
      <c r="D150" s="207" t="s">
        <v>209</v>
      </c>
      <c r="E150" s="208" t="s">
        <v>1783</v>
      </c>
      <c r="F150" s="209" t="s">
        <v>1784</v>
      </c>
      <c r="G150" s="210" t="s">
        <v>630</v>
      </c>
      <c r="H150" s="211">
        <v>1</v>
      </c>
      <c r="I150" s="212"/>
      <c r="J150" s="213">
        <f t="shared" si="0"/>
        <v>0</v>
      </c>
      <c r="K150" s="214"/>
      <c r="L150" s="215"/>
      <c r="M150" s="216" t="s">
        <v>1</v>
      </c>
      <c r="N150" s="217" t="s">
        <v>48</v>
      </c>
      <c r="O150" s="60"/>
      <c r="P150" s="179">
        <f t="shared" si="1"/>
        <v>0</v>
      </c>
      <c r="Q150" s="179">
        <v>0</v>
      </c>
      <c r="R150" s="179">
        <f t="shared" si="2"/>
        <v>0</v>
      </c>
      <c r="S150" s="179">
        <v>0</v>
      </c>
      <c r="T150" s="180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200</v>
      </c>
      <c r="AT150" s="181" t="s">
        <v>209</v>
      </c>
      <c r="AU150" s="181" t="s">
        <v>93</v>
      </c>
      <c r="AY150" s="18" t="s">
        <v>159</v>
      </c>
      <c r="BE150" s="182">
        <f t="shared" si="4"/>
        <v>0</v>
      </c>
      <c r="BF150" s="182">
        <f t="shared" si="5"/>
        <v>0</v>
      </c>
      <c r="BG150" s="182">
        <f t="shared" si="6"/>
        <v>0</v>
      </c>
      <c r="BH150" s="182">
        <f t="shared" si="7"/>
        <v>0</v>
      </c>
      <c r="BI150" s="182">
        <f t="shared" si="8"/>
        <v>0</v>
      </c>
      <c r="BJ150" s="18" t="s">
        <v>91</v>
      </c>
      <c r="BK150" s="182">
        <f t="shared" si="9"/>
        <v>0</v>
      </c>
      <c r="BL150" s="18" t="s">
        <v>165</v>
      </c>
      <c r="BM150" s="181" t="s">
        <v>1785</v>
      </c>
    </row>
    <row r="151" spans="1:65" s="12" customFormat="1" ht="22.8" customHeight="1">
      <c r="B151" s="155"/>
      <c r="D151" s="156" t="s">
        <v>82</v>
      </c>
      <c r="E151" s="166" t="s">
        <v>1786</v>
      </c>
      <c r="F151" s="166" t="s">
        <v>1787</v>
      </c>
      <c r="I151" s="158"/>
      <c r="J151" s="167">
        <f>BK151</f>
        <v>0</v>
      </c>
      <c r="L151" s="155"/>
      <c r="M151" s="160"/>
      <c r="N151" s="161"/>
      <c r="O151" s="161"/>
      <c r="P151" s="162">
        <f>P152</f>
        <v>0</v>
      </c>
      <c r="Q151" s="161"/>
      <c r="R151" s="162">
        <f>R152</f>
        <v>0</v>
      </c>
      <c r="S151" s="161"/>
      <c r="T151" s="163">
        <f>T152</f>
        <v>0</v>
      </c>
      <c r="AR151" s="156" t="s">
        <v>91</v>
      </c>
      <c r="AT151" s="164" t="s">
        <v>82</v>
      </c>
      <c r="AU151" s="164" t="s">
        <v>91</v>
      </c>
      <c r="AY151" s="156" t="s">
        <v>159</v>
      </c>
      <c r="BK151" s="165">
        <f>BK152</f>
        <v>0</v>
      </c>
    </row>
    <row r="152" spans="1:65" s="2" customFormat="1" ht="30" customHeight="1">
      <c r="A152" s="34"/>
      <c r="B152" s="168"/>
      <c r="C152" s="169" t="s">
        <v>247</v>
      </c>
      <c r="D152" s="169" t="s">
        <v>161</v>
      </c>
      <c r="E152" s="170" t="s">
        <v>1788</v>
      </c>
      <c r="F152" s="171" t="s">
        <v>1789</v>
      </c>
      <c r="G152" s="172" t="s">
        <v>1790</v>
      </c>
      <c r="H152" s="173">
        <v>1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48</v>
      </c>
      <c r="O152" s="60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165</v>
      </c>
      <c r="AT152" s="181" t="s">
        <v>161</v>
      </c>
      <c r="AU152" s="181" t="s">
        <v>93</v>
      </c>
      <c r="AY152" s="18" t="s">
        <v>159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8" t="s">
        <v>91</v>
      </c>
      <c r="BK152" s="182">
        <f>ROUND(I152*H152,2)</f>
        <v>0</v>
      </c>
      <c r="BL152" s="18" t="s">
        <v>165</v>
      </c>
      <c r="BM152" s="181" t="s">
        <v>1791</v>
      </c>
    </row>
    <row r="153" spans="1:65" s="12" customFormat="1" ht="22.8" customHeight="1">
      <c r="B153" s="155"/>
      <c r="D153" s="156" t="s">
        <v>82</v>
      </c>
      <c r="E153" s="166" t="s">
        <v>109</v>
      </c>
      <c r="F153" s="166" t="s">
        <v>1792</v>
      </c>
      <c r="I153" s="158"/>
      <c r="J153" s="167">
        <f>BK153</f>
        <v>0</v>
      </c>
      <c r="L153" s="155"/>
      <c r="M153" s="160"/>
      <c r="N153" s="161"/>
      <c r="O153" s="161"/>
      <c r="P153" s="162">
        <f>SUM(P154:P165)</f>
        <v>0</v>
      </c>
      <c r="Q153" s="161"/>
      <c r="R153" s="162">
        <f>SUM(R154:R165)</f>
        <v>0</v>
      </c>
      <c r="S153" s="161"/>
      <c r="T153" s="163">
        <f>SUM(T154:T165)</f>
        <v>0</v>
      </c>
      <c r="AR153" s="156" t="s">
        <v>91</v>
      </c>
      <c r="AT153" s="164" t="s">
        <v>82</v>
      </c>
      <c r="AU153" s="164" t="s">
        <v>91</v>
      </c>
      <c r="AY153" s="156" t="s">
        <v>159</v>
      </c>
      <c r="BK153" s="165">
        <f>SUM(BK154:BK165)</f>
        <v>0</v>
      </c>
    </row>
    <row r="154" spans="1:65" s="2" customFormat="1" ht="40.200000000000003" customHeight="1">
      <c r="A154" s="34"/>
      <c r="B154" s="168"/>
      <c r="C154" s="169" t="s">
        <v>252</v>
      </c>
      <c r="D154" s="169" t="s">
        <v>161</v>
      </c>
      <c r="E154" s="170" t="s">
        <v>1793</v>
      </c>
      <c r="F154" s="171" t="s">
        <v>1794</v>
      </c>
      <c r="G154" s="172" t="s">
        <v>295</v>
      </c>
      <c r="H154" s="173">
        <v>1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48</v>
      </c>
      <c r="O154" s="60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165</v>
      </c>
      <c r="AT154" s="181" t="s">
        <v>161</v>
      </c>
      <c r="AU154" s="181" t="s">
        <v>93</v>
      </c>
      <c r="AY154" s="18" t="s">
        <v>159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8" t="s">
        <v>91</v>
      </c>
      <c r="BK154" s="182">
        <f>ROUND(I154*H154,2)</f>
        <v>0</v>
      </c>
      <c r="BL154" s="18" t="s">
        <v>165</v>
      </c>
      <c r="BM154" s="181" t="s">
        <v>1795</v>
      </c>
    </row>
    <row r="155" spans="1:65" s="14" customFormat="1">
      <c r="B155" s="191"/>
      <c r="D155" s="184" t="s">
        <v>167</v>
      </c>
      <c r="E155" s="192" t="s">
        <v>1</v>
      </c>
      <c r="F155" s="193" t="s">
        <v>91</v>
      </c>
      <c r="H155" s="194">
        <v>1</v>
      </c>
      <c r="I155" s="195"/>
      <c r="L155" s="191"/>
      <c r="M155" s="196"/>
      <c r="N155" s="197"/>
      <c r="O155" s="197"/>
      <c r="P155" s="197"/>
      <c r="Q155" s="197"/>
      <c r="R155" s="197"/>
      <c r="S155" s="197"/>
      <c r="T155" s="198"/>
      <c r="AT155" s="192" t="s">
        <v>167</v>
      </c>
      <c r="AU155" s="192" t="s">
        <v>93</v>
      </c>
      <c r="AV155" s="14" t="s">
        <v>93</v>
      </c>
      <c r="AW155" s="14" t="s">
        <v>38</v>
      </c>
      <c r="AX155" s="14" t="s">
        <v>91</v>
      </c>
      <c r="AY155" s="192" t="s">
        <v>159</v>
      </c>
    </row>
    <row r="156" spans="1:65" s="13" customFormat="1" ht="30.6">
      <c r="B156" s="183"/>
      <c r="D156" s="184" t="s">
        <v>167</v>
      </c>
      <c r="E156" s="185" t="s">
        <v>1</v>
      </c>
      <c r="F156" s="186" t="s">
        <v>1796</v>
      </c>
      <c r="H156" s="185" t="s">
        <v>1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5" t="s">
        <v>167</v>
      </c>
      <c r="AU156" s="185" t="s">
        <v>93</v>
      </c>
      <c r="AV156" s="13" t="s">
        <v>91</v>
      </c>
      <c r="AW156" s="13" t="s">
        <v>38</v>
      </c>
      <c r="AX156" s="13" t="s">
        <v>83</v>
      </c>
      <c r="AY156" s="185" t="s">
        <v>159</v>
      </c>
    </row>
    <row r="157" spans="1:65" s="2" customFormat="1" ht="19.8" customHeight="1">
      <c r="A157" s="34"/>
      <c r="B157" s="168"/>
      <c r="C157" s="169" t="s">
        <v>257</v>
      </c>
      <c r="D157" s="169" t="s">
        <v>161</v>
      </c>
      <c r="E157" s="170" t="s">
        <v>1797</v>
      </c>
      <c r="F157" s="171" t="s">
        <v>1798</v>
      </c>
      <c r="G157" s="172" t="s">
        <v>295</v>
      </c>
      <c r="H157" s="173">
        <v>1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48</v>
      </c>
      <c r="O157" s="60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165</v>
      </c>
      <c r="AT157" s="181" t="s">
        <v>161</v>
      </c>
      <c r="AU157" s="181" t="s">
        <v>93</v>
      </c>
      <c r="AY157" s="18" t="s">
        <v>159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8" t="s">
        <v>91</v>
      </c>
      <c r="BK157" s="182">
        <f>ROUND(I157*H157,2)</f>
        <v>0</v>
      </c>
      <c r="BL157" s="18" t="s">
        <v>165</v>
      </c>
      <c r="BM157" s="181" t="s">
        <v>1799</v>
      </c>
    </row>
    <row r="158" spans="1:65" s="14" customFormat="1">
      <c r="B158" s="191"/>
      <c r="D158" s="184" t="s">
        <v>167</v>
      </c>
      <c r="E158" s="192" t="s">
        <v>1</v>
      </c>
      <c r="F158" s="193" t="s">
        <v>91</v>
      </c>
      <c r="H158" s="194">
        <v>1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167</v>
      </c>
      <c r="AU158" s="192" t="s">
        <v>93</v>
      </c>
      <c r="AV158" s="14" t="s">
        <v>93</v>
      </c>
      <c r="AW158" s="14" t="s">
        <v>38</v>
      </c>
      <c r="AX158" s="14" t="s">
        <v>91</v>
      </c>
      <c r="AY158" s="192" t="s">
        <v>159</v>
      </c>
    </row>
    <row r="159" spans="1:65" s="13" customFormat="1" ht="20.399999999999999">
      <c r="B159" s="183"/>
      <c r="D159" s="184" t="s">
        <v>167</v>
      </c>
      <c r="E159" s="185" t="s">
        <v>1</v>
      </c>
      <c r="F159" s="186" t="s">
        <v>1800</v>
      </c>
      <c r="H159" s="185" t="s">
        <v>1</v>
      </c>
      <c r="I159" s="187"/>
      <c r="L159" s="183"/>
      <c r="M159" s="188"/>
      <c r="N159" s="189"/>
      <c r="O159" s="189"/>
      <c r="P159" s="189"/>
      <c r="Q159" s="189"/>
      <c r="R159" s="189"/>
      <c r="S159" s="189"/>
      <c r="T159" s="190"/>
      <c r="AT159" s="185" t="s">
        <v>167</v>
      </c>
      <c r="AU159" s="185" t="s">
        <v>93</v>
      </c>
      <c r="AV159" s="13" t="s">
        <v>91</v>
      </c>
      <c r="AW159" s="13" t="s">
        <v>38</v>
      </c>
      <c r="AX159" s="13" t="s">
        <v>83</v>
      </c>
      <c r="AY159" s="185" t="s">
        <v>159</v>
      </c>
    </row>
    <row r="160" spans="1:65" s="13" customFormat="1" ht="20.399999999999999">
      <c r="B160" s="183"/>
      <c r="D160" s="184" t="s">
        <v>167</v>
      </c>
      <c r="E160" s="185" t="s">
        <v>1</v>
      </c>
      <c r="F160" s="186" t="s">
        <v>1801</v>
      </c>
      <c r="H160" s="185" t="s">
        <v>1</v>
      </c>
      <c r="I160" s="187"/>
      <c r="L160" s="183"/>
      <c r="M160" s="188"/>
      <c r="N160" s="189"/>
      <c r="O160" s="189"/>
      <c r="P160" s="189"/>
      <c r="Q160" s="189"/>
      <c r="R160" s="189"/>
      <c r="S160" s="189"/>
      <c r="T160" s="190"/>
      <c r="AT160" s="185" t="s">
        <v>167</v>
      </c>
      <c r="AU160" s="185" t="s">
        <v>93</v>
      </c>
      <c r="AV160" s="13" t="s">
        <v>91</v>
      </c>
      <c r="AW160" s="13" t="s">
        <v>38</v>
      </c>
      <c r="AX160" s="13" t="s">
        <v>83</v>
      </c>
      <c r="AY160" s="185" t="s">
        <v>159</v>
      </c>
    </row>
    <row r="161" spans="1:65" s="13" customFormat="1" ht="30.6">
      <c r="B161" s="183"/>
      <c r="D161" s="184" t="s">
        <v>167</v>
      </c>
      <c r="E161" s="185" t="s">
        <v>1</v>
      </c>
      <c r="F161" s="186" t="s">
        <v>1802</v>
      </c>
      <c r="H161" s="185" t="s">
        <v>1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5" t="s">
        <v>167</v>
      </c>
      <c r="AU161" s="185" t="s">
        <v>93</v>
      </c>
      <c r="AV161" s="13" t="s">
        <v>91</v>
      </c>
      <c r="AW161" s="13" t="s">
        <v>38</v>
      </c>
      <c r="AX161" s="13" t="s">
        <v>83</v>
      </c>
      <c r="AY161" s="185" t="s">
        <v>159</v>
      </c>
    </row>
    <row r="162" spans="1:65" s="13" customFormat="1" ht="20.399999999999999">
      <c r="B162" s="183"/>
      <c r="D162" s="184" t="s">
        <v>167</v>
      </c>
      <c r="E162" s="185" t="s">
        <v>1</v>
      </c>
      <c r="F162" s="186" t="s">
        <v>1803</v>
      </c>
      <c r="H162" s="185" t="s">
        <v>1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5" t="s">
        <v>167</v>
      </c>
      <c r="AU162" s="185" t="s">
        <v>93</v>
      </c>
      <c r="AV162" s="13" t="s">
        <v>91</v>
      </c>
      <c r="AW162" s="13" t="s">
        <v>38</v>
      </c>
      <c r="AX162" s="13" t="s">
        <v>83</v>
      </c>
      <c r="AY162" s="185" t="s">
        <v>159</v>
      </c>
    </row>
    <row r="163" spans="1:65" s="13" customFormat="1" ht="20.399999999999999">
      <c r="B163" s="183"/>
      <c r="D163" s="184" t="s">
        <v>167</v>
      </c>
      <c r="E163" s="185" t="s">
        <v>1</v>
      </c>
      <c r="F163" s="186" t="s">
        <v>1804</v>
      </c>
      <c r="H163" s="185" t="s">
        <v>1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5" t="s">
        <v>167</v>
      </c>
      <c r="AU163" s="185" t="s">
        <v>93</v>
      </c>
      <c r="AV163" s="13" t="s">
        <v>91</v>
      </c>
      <c r="AW163" s="13" t="s">
        <v>38</v>
      </c>
      <c r="AX163" s="13" t="s">
        <v>83</v>
      </c>
      <c r="AY163" s="185" t="s">
        <v>159</v>
      </c>
    </row>
    <row r="164" spans="1:65" s="13" customFormat="1" ht="20.399999999999999">
      <c r="B164" s="183"/>
      <c r="D164" s="184" t="s">
        <v>167</v>
      </c>
      <c r="E164" s="185" t="s">
        <v>1</v>
      </c>
      <c r="F164" s="186" t="s">
        <v>1805</v>
      </c>
      <c r="H164" s="185" t="s">
        <v>1</v>
      </c>
      <c r="I164" s="187"/>
      <c r="L164" s="183"/>
      <c r="M164" s="188"/>
      <c r="N164" s="189"/>
      <c r="O164" s="189"/>
      <c r="P164" s="189"/>
      <c r="Q164" s="189"/>
      <c r="R164" s="189"/>
      <c r="S164" s="189"/>
      <c r="T164" s="190"/>
      <c r="AT164" s="185" t="s">
        <v>167</v>
      </c>
      <c r="AU164" s="185" t="s">
        <v>93</v>
      </c>
      <c r="AV164" s="13" t="s">
        <v>91</v>
      </c>
      <c r="AW164" s="13" t="s">
        <v>38</v>
      </c>
      <c r="AX164" s="13" t="s">
        <v>83</v>
      </c>
      <c r="AY164" s="185" t="s">
        <v>159</v>
      </c>
    </row>
    <row r="165" spans="1:65" s="2" customFormat="1" ht="14.4" customHeight="1">
      <c r="A165" s="34"/>
      <c r="B165" s="168"/>
      <c r="C165" s="207" t="s">
        <v>270</v>
      </c>
      <c r="D165" s="207" t="s">
        <v>209</v>
      </c>
      <c r="E165" s="208" t="s">
        <v>1806</v>
      </c>
      <c r="F165" s="209" t="s">
        <v>1807</v>
      </c>
      <c r="G165" s="210" t="s">
        <v>1790</v>
      </c>
      <c r="H165" s="211">
        <v>2</v>
      </c>
      <c r="I165" s="212"/>
      <c r="J165" s="213">
        <f>ROUND(I165*H165,2)</f>
        <v>0</v>
      </c>
      <c r="K165" s="214"/>
      <c r="L165" s="215"/>
      <c r="M165" s="216" t="s">
        <v>1</v>
      </c>
      <c r="N165" s="217" t="s">
        <v>48</v>
      </c>
      <c r="O165" s="6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200</v>
      </c>
      <c r="AT165" s="181" t="s">
        <v>209</v>
      </c>
      <c r="AU165" s="181" t="s">
        <v>93</v>
      </c>
      <c r="AY165" s="18" t="s">
        <v>159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91</v>
      </c>
      <c r="BK165" s="182">
        <f>ROUND(I165*H165,2)</f>
        <v>0</v>
      </c>
      <c r="BL165" s="18" t="s">
        <v>165</v>
      </c>
      <c r="BM165" s="181" t="s">
        <v>1808</v>
      </c>
    </row>
    <row r="166" spans="1:65" s="12" customFormat="1" ht="22.8" customHeight="1">
      <c r="B166" s="155"/>
      <c r="D166" s="156" t="s">
        <v>82</v>
      </c>
      <c r="E166" s="166" t="s">
        <v>165</v>
      </c>
      <c r="F166" s="166" t="s">
        <v>1809</v>
      </c>
      <c r="I166" s="158"/>
      <c r="J166" s="167">
        <f>BK166</f>
        <v>0</v>
      </c>
      <c r="L166" s="155"/>
      <c r="M166" s="160"/>
      <c r="N166" s="161"/>
      <c r="O166" s="161"/>
      <c r="P166" s="162">
        <f>SUM(P167:P176)</f>
        <v>0</v>
      </c>
      <c r="Q166" s="161"/>
      <c r="R166" s="162">
        <f>SUM(R167:R176)</f>
        <v>0</v>
      </c>
      <c r="S166" s="161"/>
      <c r="T166" s="163">
        <f>SUM(T167:T176)</f>
        <v>0</v>
      </c>
      <c r="AR166" s="156" t="s">
        <v>91</v>
      </c>
      <c r="AT166" s="164" t="s">
        <v>82</v>
      </c>
      <c r="AU166" s="164" t="s">
        <v>91</v>
      </c>
      <c r="AY166" s="156" t="s">
        <v>159</v>
      </c>
      <c r="BK166" s="165">
        <f>SUM(BK167:BK176)</f>
        <v>0</v>
      </c>
    </row>
    <row r="167" spans="1:65" s="2" customFormat="1" ht="19.8" customHeight="1">
      <c r="A167" s="34"/>
      <c r="B167" s="168"/>
      <c r="C167" s="169" t="s">
        <v>277</v>
      </c>
      <c r="D167" s="169" t="s">
        <v>161</v>
      </c>
      <c r="E167" s="170" t="s">
        <v>1810</v>
      </c>
      <c r="F167" s="171" t="s">
        <v>1811</v>
      </c>
      <c r="G167" s="172" t="s">
        <v>1790</v>
      </c>
      <c r="H167" s="173">
        <v>2</v>
      </c>
      <c r="I167" s="174"/>
      <c r="J167" s="175">
        <f t="shared" ref="J167:J176" si="10">ROUND(I167*H167,2)</f>
        <v>0</v>
      </c>
      <c r="K167" s="176"/>
      <c r="L167" s="35"/>
      <c r="M167" s="177" t="s">
        <v>1</v>
      </c>
      <c r="N167" s="178" t="s">
        <v>48</v>
      </c>
      <c r="O167" s="60"/>
      <c r="P167" s="179">
        <f t="shared" ref="P167:P176" si="11">O167*H167</f>
        <v>0</v>
      </c>
      <c r="Q167" s="179">
        <v>0</v>
      </c>
      <c r="R167" s="179">
        <f t="shared" ref="R167:R176" si="12">Q167*H167</f>
        <v>0</v>
      </c>
      <c r="S167" s="179">
        <v>0</v>
      </c>
      <c r="T167" s="180">
        <f t="shared" ref="T167:T176" si="13"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165</v>
      </c>
      <c r="AT167" s="181" t="s">
        <v>161</v>
      </c>
      <c r="AU167" s="181" t="s">
        <v>93</v>
      </c>
      <c r="AY167" s="18" t="s">
        <v>159</v>
      </c>
      <c r="BE167" s="182">
        <f t="shared" ref="BE167:BE176" si="14">IF(N167="základní",J167,0)</f>
        <v>0</v>
      </c>
      <c r="BF167" s="182">
        <f t="shared" ref="BF167:BF176" si="15">IF(N167="snížená",J167,0)</f>
        <v>0</v>
      </c>
      <c r="BG167" s="182">
        <f t="shared" ref="BG167:BG176" si="16">IF(N167="zákl. přenesená",J167,0)</f>
        <v>0</v>
      </c>
      <c r="BH167" s="182">
        <f t="shared" ref="BH167:BH176" si="17">IF(N167="sníž. přenesená",J167,0)</f>
        <v>0</v>
      </c>
      <c r="BI167" s="182">
        <f t="shared" ref="BI167:BI176" si="18">IF(N167="nulová",J167,0)</f>
        <v>0</v>
      </c>
      <c r="BJ167" s="18" t="s">
        <v>91</v>
      </c>
      <c r="BK167" s="182">
        <f t="shared" ref="BK167:BK176" si="19">ROUND(I167*H167,2)</f>
        <v>0</v>
      </c>
      <c r="BL167" s="18" t="s">
        <v>165</v>
      </c>
      <c r="BM167" s="181" t="s">
        <v>1812</v>
      </c>
    </row>
    <row r="168" spans="1:65" s="2" customFormat="1" ht="19.8" customHeight="1">
      <c r="A168" s="34"/>
      <c r="B168" s="168"/>
      <c r="C168" s="169" t="s">
        <v>7</v>
      </c>
      <c r="D168" s="169" t="s">
        <v>161</v>
      </c>
      <c r="E168" s="170" t="s">
        <v>1813</v>
      </c>
      <c r="F168" s="171" t="s">
        <v>1814</v>
      </c>
      <c r="G168" s="172" t="s">
        <v>1790</v>
      </c>
      <c r="H168" s="173">
        <v>2</v>
      </c>
      <c r="I168" s="174"/>
      <c r="J168" s="175">
        <f t="shared" si="10"/>
        <v>0</v>
      </c>
      <c r="K168" s="176"/>
      <c r="L168" s="35"/>
      <c r="M168" s="177" t="s">
        <v>1</v>
      </c>
      <c r="N168" s="178" t="s">
        <v>48</v>
      </c>
      <c r="O168" s="60"/>
      <c r="P168" s="179">
        <f t="shared" si="11"/>
        <v>0</v>
      </c>
      <c r="Q168" s="179">
        <v>0</v>
      </c>
      <c r="R168" s="179">
        <f t="shared" si="12"/>
        <v>0</v>
      </c>
      <c r="S168" s="179">
        <v>0</v>
      </c>
      <c r="T168" s="180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165</v>
      </c>
      <c r="AT168" s="181" t="s">
        <v>161</v>
      </c>
      <c r="AU168" s="181" t="s">
        <v>93</v>
      </c>
      <c r="AY168" s="18" t="s">
        <v>159</v>
      </c>
      <c r="BE168" s="182">
        <f t="shared" si="14"/>
        <v>0</v>
      </c>
      <c r="BF168" s="182">
        <f t="shared" si="15"/>
        <v>0</v>
      </c>
      <c r="BG168" s="182">
        <f t="shared" si="16"/>
        <v>0</v>
      </c>
      <c r="BH168" s="182">
        <f t="shared" si="17"/>
        <v>0</v>
      </c>
      <c r="BI168" s="182">
        <f t="shared" si="18"/>
        <v>0</v>
      </c>
      <c r="BJ168" s="18" t="s">
        <v>91</v>
      </c>
      <c r="BK168" s="182">
        <f t="shared" si="19"/>
        <v>0</v>
      </c>
      <c r="BL168" s="18" t="s">
        <v>165</v>
      </c>
      <c r="BM168" s="181" t="s">
        <v>1815</v>
      </c>
    </row>
    <row r="169" spans="1:65" s="2" customFormat="1" ht="19.8" customHeight="1">
      <c r="A169" s="34"/>
      <c r="B169" s="168"/>
      <c r="C169" s="169" t="s">
        <v>286</v>
      </c>
      <c r="D169" s="169" t="s">
        <v>161</v>
      </c>
      <c r="E169" s="170" t="s">
        <v>1816</v>
      </c>
      <c r="F169" s="171" t="s">
        <v>1817</v>
      </c>
      <c r="G169" s="172" t="s">
        <v>1790</v>
      </c>
      <c r="H169" s="173">
        <v>2</v>
      </c>
      <c r="I169" s="174"/>
      <c r="J169" s="175">
        <f t="shared" si="10"/>
        <v>0</v>
      </c>
      <c r="K169" s="176"/>
      <c r="L169" s="35"/>
      <c r="M169" s="177" t="s">
        <v>1</v>
      </c>
      <c r="N169" s="178" t="s">
        <v>48</v>
      </c>
      <c r="O169" s="60"/>
      <c r="P169" s="179">
        <f t="shared" si="11"/>
        <v>0</v>
      </c>
      <c r="Q169" s="179">
        <v>0</v>
      </c>
      <c r="R169" s="179">
        <f t="shared" si="12"/>
        <v>0</v>
      </c>
      <c r="S169" s="179">
        <v>0</v>
      </c>
      <c r="T169" s="180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165</v>
      </c>
      <c r="AT169" s="181" t="s">
        <v>161</v>
      </c>
      <c r="AU169" s="181" t="s">
        <v>93</v>
      </c>
      <c r="AY169" s="18" t="s">
        <v>159</v>
      </c>
      <c r="BE169" s="182">
        <f t="shared" si="14"/>
        <v>0</v>
      </c>
      <c r="BF169" s="182">
        <f t="shared" si="15"/>
        <v>0</v>
      </c>
      <c r="BG169" s="182">
        <f t="shared" si="16"/>
        <v>0</v>
      </c>
      <c r="BH169" s="182">
        <f t="shared" si="17"/>
        <v>0</v>
      </c>
      <c r="BI169" s="182">
        <f t="shared" si="18"/>
        <v>0</v>
      </c>
      <c r="BJ169" s="18" t="s">
        <v>91</v>
      </c>
      <c r="BK169" s="182">
        <f t="shared" si="19"/>
        <v>0</v>
      </c>
      <c r="BL169" s="18" t="s">
        <v>165</v>
      </c>
      <c r="BM169" s="181" t="s">
        <v>1818</v>
      </c>
    </row>
    <row r="170" spans="1:65" s="2" customFormat="1" ht="14.4" customHeight="1">
      <c r="A170" s="34"/>
      <c r="B170" s="168"/>
      <c r="C170" s="169" t="s">
        <v>292</v>
      </c>
      <c r="D170" s="169" t="s">
        <v>161</v>
      </c>
      <c r="E170" s="170" t="s">
        <v>1819</v>
      </c>
      <c r="F170" s="171" t="s">
        <v>1820</v>
      </c>
      <c r="G170" s="172" t="s">
        <v>1790</v>
      </c>
      <c r="H170" s="173">
        <v>6</v>
      </c>
      <c r="I170" s="174"/>
      <c r="J170" s="175">
        <f t="shared" si="10"/>
        <v>0</v>
      </c>
      <c r="K170" s="176"/>
      <c r="L170" s="35"/>
      <c r="M170" s="177" t="s">
        <v>1</v>
      </c>
      <c r="N170" s="178" t="s">
        <v>48</v>
      </c>
      <c r="O170" s="60"/>
      <c r="P170" s="179">
        <f t="shared" si="11"/>
        <v>0</v>
      </c>
      <c r="Q170" s="179">
        <v>0</v>
      </c>
      <c r="R170" s="179">
        <f t="shared" si="12"/>
        <v>0</v>
      </c>
      <c r="S170" s="179">
        <v>0</v>
      </c>
      <c r="T170" s="180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165</v>
      </c>
      <c r="AT170" s="181" t="s">
        <v>161</v>
      </c>
      <c r="AU170" s="181" t="s">
        <v>93</v>
      </c>
      <c r="AY170" s="18" t="s">
        <v>159</v>
      </c>
      <c r="BE170" s="182">
        <f t="shared" si="14"/>
        <v>0</v>
      </c>
      <c r="BF170" s="182">
        <f t="shared" si="15"/>
        <v>0</v>
      </c>
      <c r="BG170" s="182">
        <f t="shared" si="16"/>
        <v>0</v>
      </c>
      <c r="BH170" s="182">
        <f t="shared" si="17"/>
        <v>0</v>
      </c>
      <c r="BI170" s="182">
        <f t="shared" si="18"/>
        <v>0</v>
      </c>
      <c r="BJ170" s="18" t="s">
        <v>91</v>
      </c>
      <c r="BK170" s="182">
        <f t="shared" si="19"/>
        <v>0</v>
      </c>
      <c r="BL170" s="18" t="s">
        <v>165</v>
      </c>
      <c r="BM170" s="181" t="s">
        <v>1821</v>
      </c>
    </row>
    <row r="171" spans="1:65" s="2" customFormat="1" ht="19.8" customHeight="1">
      <c r="A171" s="34"/>
      <c r="B171" s="168"/>
      <c r="C171" s="169" t="s">
        <v>298</v>
      </c>
      <c r="D171" s="169" t="s">
        <v>161</v>
      </c>
      <c r="E171" s="170" t="s">
        <v>1822</v>
      </c>
      <c r="F171" s="171" t="s">
        <v>1823</v>
      </c>
      <c r="G171" s="172" t="s">
        <v>238</v>
      </c>
      <c r="H171" s="173">
        <v>100</v>
      </c>
      <c r="I171" s="174"/>
      <c r="J171" s="175">
        <f t="shared" si="10"/>
        <v>0</v>
      </c>
      <c r="K171" s="176"/>
      <c r="L171" s="35"/>
      <c r="M171" s="177" t="s">
        <v>1</v>
      </c>
      <c r="N171" s="178" t="s">
        <v>48</v>
      </c>
      <c r="O171" s="60"/>
      <c r="P171" s="179">
        <f t="shared" si="11"/>
        <v>0</v>
      </c>
      <c r="Q171" s="179">
        <v>0</v>
      </c>
      <c r="R171" s="179">
        <f t="shared" si="12"/>
        <v>0</v>
      </c>
      <c r="S171" s="179">
        <v>0</v>
      </c>
      <c r="T171" s="180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165</v>
      </c>
      <c r="AT171" s="181" t="s">
        <v>161</v>
      </c>
      <c r="AU171" s="181" t="s">
        <v>93</v>
      </c>
      <c r="AY171" s="18" t="s">
        <v>159</v>
      </c>
      <c r="BE171" s="182">
        <f t="shared" si="14"/>
        <v>0</v>
      </c>
      <c r="BF171" s="182">
        <f t="shared" si="15"/>
        <v>0</v>
      </c>
      <c r="BG171" s="182">
        <f t="shared" si="16"/>
        <v>0</v>
      </c>
      <c r="BH171" s="182">
        <f t="shared" si="17"/>
        <v>0</v>
      </c>
      <c r="BI171" s="182">
        <f t="shared" si="18"/>
        <v>0</v>
      </c>
      <c r="BJ171" s="18" t="s">
        <v>91</v>
      </c>
      <c r="BK171" s="182">
        <f t="shared" si="19"/>
        <v>0</v>
      </c>
      <c r="BL171" s="18" t="s">
        <v>165</v>
      </c>
      <c r="BM171" s="181" t="s">
        <v>1824</v>
      </c>
    </row>
    <row r="172" spans="1:65" s="2" customFormat="1" ht="19.8" customHeight="1">
      <c r="A172" s="34"/>
      <c r="B172" s="168"/>
      <c r="C172" s="169" t="s">
        <v>305</v>
      </c>
      <c r="D172" s="169" t="s">
        <v>161</v>
      </c>
      <c r="E172" s="170" t="s">
        <v>1825</v>
      </c>
      <c r="F172" s="171" t="s">
        <v>1826</v>
      </c>
      <c r="G172" s="172" t="s">
        <v>238</v>
      </c>
      <c r="H172" s="173">
        <v>100</v>
      </c>
      <c r="I172" s="174"/>
      <c r="J172" s="175">
        <f t="shared" si="10"/>
        <v>0</v>
      </c>
      <c r="K172" s="176"/>
      <c r="L172" s="35"/>
      <c r="M172" s="177" t="s">
        <v>1</v>
      </c>
      <c r="N172" s="178" t="s">
        <v>48</v>
      </c>
      <c r="O172" s="60"/>
      <c r="P172" s="179">
        <f t="shared" si="11"/>
        <v>0</v>
      </c>
      <c r="Q172" s="179">
        <v>0</v>
      </c>
      <c r="R172" s="179">
        <f t="shared" si="12"/>
        <v>0</v>
      </c>
      <c r="S172" s="179">
        <v>0</v>
      </c>
      <c r="T172" s="180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165</v>
      </c>
      <c r="AT172" s="181" t="s">
        <v>161</v>
      </c>
      <c r="AU172" s="181" t="s">
        <v>93</v>
      </c>
      <c r="AY172" s="18" t="s">
        <v>159</v>
      </c>
      <c r="BE172" s="182">
        <f t="shared" si="14"/>
        <v>0</v>
      </c>
      <c r="BF172" s="182">
        <f t="shared" si="15"/>
        <v>0</v>
      </c>
      <c r="BG172" s="182">
        <f t="shared" si="16"/>
        <v>0</v>
      </c>
      <c r="BH172" s="182">
        <f t="shared" si="17"/>
        <v>0</v>
      </c>
      <c r="BI172" s="182">
        <f t="shared" si="18"/>
        <v>0</v>
      </c>
      <c r="BJ172" s="18" t="s">
        <v>91</v>
      </c>
      <c r="BK172" s="182">
        <f t="shared" si="19"/>
        <v>0</v>
      </c>
      <c r="BL172" s="18" t="s">
        <v>165</v>
      </c>
      <c r="BM172" s="181" t="s">
        <v>1827</v>
      </c>
    </row>
    <row r="173" spans="1:65" s="2" customFormat="1" ht="19.8" customHeight="1">
      <c r="A173" s="34"/>
      <c r="B173" s="168"/>
      <c r="C173" s="169" t="s">
        <v>310</v>
      </c>
      <c r="D173" s="169" t="s">
        <v>161</v>
      </c>
      <c r="E173" s="170" t="s">
        <v>1828</v>
      </c>
      <c r="F173" s="171" t="s">
        <v>1829</v>
      </c>
      <c r="G173" s="172" t="s">
        <v>238</v>
      </c>
      <c r="H173" s="173">
        <v>70</v>
      </c>
      <c r="I173" s="174"/>
      <c r="J173" s="175">
        <f t="shared" si="10"/>
        <v>0</v>
      </c>
      <c r="K173" s="176"/>
      <c r="L173" s="35"/>
      <c r="M173" s="177" t="s">
        <v>1</v>
      </c>
      <c r="N173" s="178" t="s">
        <v>48</v>
      </c>
      <c r="O173" s="60"/>
      <c r="P173" s="179">
        <f t="shared" si="11"/>
        <v>0</v>
      </c>
      <c r="Q173" s="179">
        <v>0</v>
      </c>
      <c r="R173" s="179">
        <f t="shared" si="12"/>
        <v>0</v>
      </c>
      <c r="S173" s="179">
        <v>0</v>
      </c>
      <c r="T173" s="180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165</v>
      </c>
      <c r="AT173" s="181" t="s">
        <v>161</v>
      </c>
      <c r="AU173" s="181" t="s">
        <v>93</v>
      </c>
      <c r="AY173" s="18" t="s">
        <v>159</v>
      </c>
      <c r="BE173" s="182">
        <f t="shared" si="14"/>
        <v>0</v>
      </c>
      <c r="BF173" s="182">
        <f t="shared" si="15"/>
        <v>0</v>
      </c>
      <c r="BG173" s="182">
        <f t="shared" si="16"/>
        <v>0</v>
      </c>
      <c r="BH173" s="182">
        <f t="shared" si="17"/>
        <v>0</v>
      </c>
      <c r="BI173" s="182">
        <f t="shared" si="18"/>
        <v>0</v>
      </c>
      <c r="BJ173" s="18" t="s">
        <v>91</v>
      </c>
      <c r="BK173" s="182">
        <f t="shared" si="19"/>
        <v>0</v>
      </c>
      <c r="BL173" s="18" t="s">
        <v>165</v>
      </c>
      <c r="BM173" s="181" t="s">
        <v>1830</v>
      </c>
    </row>
    <row r="174" spans="1:65" s="2" customFormat="1" ht="14.4" customHeight="1">
      <c r="A174" s="34"/>
      <c r="B174" s="168"/>
      <c r="C174" s="169" t="s">
        <v>315</v>
      </c>
      <c r="D174" s="169" t="s">
        <v>161</v>
      </c>
      <c r="E174" s="170" t="s">
        <v>1831</v>
      </c>
      <c r="F174" s="171" t="s">
        <v>1832</v>
      </c>
      <c r="G174" s="172" t="s">
        <v>1790</v>
      </c>
      <c r="H174" s="173">
        <v>10</v>
      </c>
      <c r="I174" s="174"/>
      <c r="J174" s="175">
        <f t="shared" si="10"/>
        <v>0</v>
      </c>
      <c r="K174" s="176"/>
      <c r="L174" s="35"/>
      <c r="M174" s="177" t="s">
        <v>1</v>
      </c>
      <c r="N174" s="178" t="s">
        <v>48</v>
      </c>
      <c r="O174" s="60"/>
      <c r="P174" s="179">
        <f t="shared" si="11"/>
        <v>0</v>
      </c>
      <c r="Q174" s="179">
        <v>0</v>
      </c>
      <c r="R174" s="179">
        <f t="shared" si="12"/>
        <v>0</v>
      </c>
      <c r="S174" s="179">
        <v>0</v>
      </c>
      <c r="T174" s="180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165</v>
      </c>
      <c r="AT174" s="181" t="s">
        <v>161</v>
      </c>
      <c r="AU174" s="181" t="s">
        <v>93</v>
      </c>
      <c r="AY174" s="18" t="s">
        <v>159</v>
      </c>
      <c r="BE174" s="182">
        <f t="shared" si="14"/>
        <v>0</v>
      </c>
      <c r="BF174" s="182">
        <f t="shared" si="15"/>
        <v>0</v>
      </c>
      <c r="BG174" s="182">
        <f t="shared" si="16"/>
        <v>0</v>
      </c>
      <c r="BH174" s="182">
        <f t="shared" si="17"/>
        <v>0</v>
      </c>
      <c r="BI174" s="182">
        <f t="shared" si="18"/>
        <v>0</v>
      </c>
      <c r="BJ174" s="18" t="s">
        <v>91</v>
      </c>
      <c r="BK174" s="182">
        <f t="shared" si="19"/>
        <v>0</v>
      </c>
      <c r="BL174" s="18" t="s">
        <v>165</v>
      </c>
      <c r="BM174" s="181" t="s">
        <v>1833</v>
      </c>
    </row>
    <row r="175" spans="1:65" s="2" customFormat="1" ht="14.4" customHeight="1">
      <c r="A175" s="34"/>
      <c r="B175" s="168"/>
      <c r="C175" s="169" t="s">
        <v>319</v>
      </c>
      <c r="D175" s="169" t="s">
        <v>161</v>
      </c>
      <c r="E175" s="170" t="s">
        <v>1834</v>
      </c>
      <c r="F175" s="171" t="s">
        <v>1835</v>
      </c>
      <c r="G175" s="172" t="s">
        <v>1790</v>
      </c>
      <c r="H175" s="173">
        <v>1</v>
      </c>
      <c r="I175" s="174"/>
      <c r="J175" s="175">
        <f t="shared" si="10"/>
        <v>0</v>
      </c>
      <c r="K175" s="176"/>
      <c r="L175" s="35"/>
      <c r="M175" s="177" t="s">
        <v>1</v>
      </c>
      <c r="N175" s="178" t="s">
        <v>48</v>
      </c>
      <c r="O175" s="60"/>
      <c r="P175" s="179">
        <f t="shared" si="11"/>
        <v>0</v>
      </c>
      <c r="Q175" s="179">
        <v>0</v>
      </c>
      <c r="R175" s="179">
        <f t="shared" si="12"/>
        <v>0</v>
      </c>
      <c r="S175" s="179">
        <v>0</v>
      </c>
      <c r="T175" s="180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165</v>
      </c>
      <c r="AT175" s="181" t="s">
        <v>161</v>
      </c>
      <c r="AU175" s="181" t="s">
        <v>93</v>
      </c>
      <c r="AY175" s="18" t="s">
        <v>159</v>
      </c>
      <c r="BE175" s="182">
        <f t="shared" si="14"/>
        <v>0</v>
      </c>
      <c r="BF175" s="182">
        <f t="shared" si="15"/>
        <v>0</v>
      </c>
      <c r="BG175" s="182">
        <f t="shared" si="16"/>
        <v>0</v>
      </c>
      <c r="BH175" s="182">
        <f t="shared" si="17"/>
        <v>0</v>
      </c>
      <c r="BI175" s="182">
        <f t="shared" si="18"/>
        <v>0</v>
      </c>
      <c r="BJ175" s="18" t="s">
        <v>91</v>
      </c>
      <c r="BK175" s="182">
        <f t="shared" si="19"/>
        <v>0</v>
      </c>
      <c r="BL175" s="18" t="s">
        <v>165</v>
      </c>
      <c r="BM175" s="181" t="s">
        <v>1836</v>
      </c>
    </row>
    <row r="176" spans="1:65" s="2" customFormat="1" ht="14.4" customHeight="1">
      <c r="A176" s="34"/>
      <c r="B176" s="168"/>
      <c r="C176" s="169" t="s">
        <v>323</v>
      </c>
      <c r="D176" s="169" t="s">
        <v>161</v>
      </c>
      <c r="E176" s="170" t="s">
        <v>1837</v>
      </c>
      <c r="F176" s="171" t="s">
        <v>1838</v>
      </c>
      <c r="G176" s="172" t="s">
        <v>1790</v>
      </c>
      <c r="H176" s="173">
        <v>2</v>
      </c>
      <c r="I176" s="174"/>
      <c r="J176" s="175">
        <f t="shared" si="10"/>
        <v>0</v>
      </c>
      <c r="K176" s="176"/>
      <c r="L176" s="35"/>
      <c r="M176" s="177" t="s">
        <v>1</v>
      </c>
      <c r="N176" s="178" t="s">
        <v>48</v>
      </c>
      <c r="O176" s="60"/>
      <c r="P176" s="179">
        <f t="shared" si="11"/>
        <v>0</v>
      </c>
      <c r="Q176" s="179">
        <v>0</v>
      </c>
      <c r="R176" s="179">
        <f t="shared" si="12"/>
        <v>0</v>
      </c>
      <c r="S176" s="179">
        <v>0</v>
      </c>
      <c r="T176" s="180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165</v>
      </c>
      <c r="AT176" s="181" t="s">
        <v>161</v>
      </c>
      <c r="AU176" s="181" t="s">
        <v>93</v>
      </c>
      <c r="AY176" s="18" t="s">
        <v>159</v>
      </c>
      <c r="BE176" s="182">
        <f t="shared" si="14"/>
        <v>0</v>
      </c>
      <c r="BF176" s="182">
        <f t="shared" si="15"/>
        <v>0</v>
      </c>
      <c r="BG176" s="182">
        <f t="shared" si="16"/>
        <v>0</v>
      </c>
      <c r="BH176" s="182">
        <f t="shared" si="17"/>
        <v>0</v>
      </c>
      <c r="BI176" s="182">
        <f t="shared" si="18"/>
        <v>0</v>
      </c>
      <c r="BJ176" s="18" t="s">
        <v>91</v>
      </c>
      <c r="BK176" s="182">
        <f t="shared" si="19"/>
        <v>0</v>
      </c>
      <c r="BL176" s="18" t="s">
        <v>165</v>
      </c>
      <c r="BM176" s="181" t="s">
        <v>1839</v>
      </c>
    </row>
    <row r="177" spans="1:65" s="12" customFormat="1" ht="22.8" customHeight="1">
      <c r="B177" s="155"/>
      <c r="D177" s="156" t="s">
        <v>82</v>
      </c>
      <c r="E177" s="166" t="s">
        <v>185</v>
      </c>
      <c r="F177" s="166" t="s">
        <v>1840</v>
      </c>
      <c r="I177" s="158"/>
      <c r="J177" s="167">
        <f>BK177</f>
        <v>0</v>
      </c>
      <c r="L177" s="155"/>
      <c r="M177" s="160"/>
      <c r="N177" s="161"/>
      <c r="O177" s="161"/>
      <c r="P177" s="162">
        <f>SUM(P178:P181)</f>
        <v>0</v>
      </c>
      <c r="Q177" s="161"/>
      <c r="R177" s="162">
        <f>SUM(R178:R181)</f>
        <v>0</v>
      </c>
      <c r="S177" s="161"/>
      <c r="T177" s="163">
        <f>SUM(T178:T181)</f>
        <v>0</v>
      </c>
      <c r="AR177" s="156" t="s">
        <v>91</v>
      </c>
      <c r="AT177" s="164" t="s">
        <v>82</v>
      </c>
      <c r="AU177" s="164" t="s">
        <v>91</v>
      </c>
      <c r="AY177" s="156" t="s">
        <v>159</v>
      </c>
      <c r="BK177" s="165">
        <f>SUM(BK178:BK181)</f>
        <v>0</v>
      </c>
    </row>
    <row r="178" spans="1:65" s="2" customFormat="1" ht="19.8" customHeight="1">
      <c r="A178" s="34"/>
      <c r="B178" s="168"/>
      <c r="C178" s="169" t="s">
        <v>329</v>
      </c>
      <c r="D178" s="169" t="s">
        <v>161</v>
      </c>
      <c r="E178" s="170" t="s">
        <v>1841</v>
      </c>
      <c r="F178" s="171" t="s">
        <v>1842</v>
      </c>
      <c r="G178" s="172" t="s">
        <v>1790</v>
      </c>
      <c r="H178" s="173">
        <v>75</v>
      </c>
      <c r="I178" s="174"/>
      <c r="J178" s="175">
        <f>ROUND(I178*H178,2)</f>
        <v>0</v>
      </c>
      <c r="K178" s="176"/>
      <c r="L178" s="35"/>
      <c r="M178" s="177" t="s">
        <v>1</v>
      </c>
      <c r="N178" s="178" t="s">
        <v>48</v>
      </c>
      <c r="O178" s="60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165</v>
      </c>
      <c r="AT178" s="181" t="s">
        <v>161</v>
      </c>
      <c r="AU178" s="181" t="s">
        <v>93</v>
      </c>
      <c r="AY178" s="18" t="s">
        <v>159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8" t="s">
        <v>91</v>
      </c>
      <c r="BK178" s="182">
        <f>ROUND(I178*H178,2)</f>
        <v>0</v>
      </c>
      <c r="BL178" s="18" t="s">
        <v>165</v>
      </c>
      <c r="BM178" s="181" t="s">
        <v>1843</v>
      </c>
    </row>
    <row r="179" spans="1:65" s="2" customFormat="1" ht="19.8" customHeight="1">
      <c r="A179" s="34"/>
      <c r="B179" s="168"/>
      <c r="C179" s="169" t="s">
        <v>336</v>
      </c>
      <c r="D179" s="169" t="s">
        <v>161</v>
      </c>
      <c r="E179" s="170" t="s">
        <v>1844</v>
      </c>
      <c r="F179" s="171" t="s">
        <v>1845</v>
      </c>
      <c r="G179" s="172" t="s">
        <v>1790</v>
      </c>
      <c r="H179" s="173">
        <v>20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48</v>
      </c>
      <c r="O179" s="60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165</v>
      </c>
      <c r="AT179" s="181" t="s">
        <v>161</v>
      </c>
      <c r="AU179" s="181" t="s">
        <v>93</v>
      </c>
      <c r="AY179" s="18" t="s">
        <v>159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8" t="s">
        <v>91</v>
      </c>
      <c r="BK179" s="182">
        <f>ROUND(I179*H179,2)</f>
        <v>0</v>
      </c>
      <c r="BL179" s="18" t="s">
        <v>165</v>
      </c>
      <c r="BM179" s="181" t="s">
        <v>1846</v>
      </c>
    </row>
    <row r="180" spans="1:65" s="2" customFormat="1" ht="19.8" customHeight="1">
      <c r="A180" s="34"/>
      <c r="B180" s="168"/>
      <c r="C180" s="169" t="s">
        <v>458</v>
      </c>
      <c r="D180" s="169" t="s">
        <v>161</v>
      </c>
      <c r="E180" s="170" t="s">
        <v>1847</v>
      </c>
      <c r="F180" s="171" t="s">
        <v>1848</v>
      </c>
      <c r="G180" s="172" t="s">
        <v>1790</v>
      </c>
      <c r="H180" s="173">
        <v>20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48</v>
      </c>
      <c r="O180" s="60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165</v>
      </c>
      <c r="AT180" s="181" t="s">
        <v>161</v>
      </c>
      <c r="AU180" s="181" t="s">
        <v>93</v>
      </c>
      <c r="AY180" s="18" t="s">
        <v>159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8" t="s">
        <v>91</v>
      </c>
      <c r="BK180" s="182">
        <f>ROUND(I180*H180,2)</f>
        <v>0</v>
      </c>
      <c r="BL180" s="18" t="s">
        <v>165</v>
      </c>
      <c r="BM180" s="181" t="s">
        <v>1849</v>
      </c>
    </row>
    <row r="181" spans="1:65" s="2" customFormat="1" ht="19.8" customHeight="1">
      <c r="A181" s="34"/>
      <c r="B181" s="168"/>
      <c r="C181" s="169" t="s">
        <v>460</v>
      </c>
      <c r="D181" s="169" t="s">
        <v>161</v>
      </c>
      <c r="E181" s="170" t="s">
        <v>1850</v>
      </c>
      <c r="F181" s="171" t="s">
        <v>1851</v>
      </c>
      <c r="G181" s="172" t="s">
        <v>1790</v>
      </c>
      <c r="H181" s="173">
        <v>15</v>
      </c>
      <c r="I181" s="174"/>
      <c r="J181" s="175">
        <f>ROUND(I181*H181,2)</f>
        <v>0</v>
      </c>
      <c r="K181" s="176"/>
      <c r="L181" s="35"/>
      <c r="M181" s="177" t="s">
        <v>1</v>
      </c>
      <c r="N181" s="178" t="s">
        <v>48</v>
      </c>
      <c r="O181" s="60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165</v>
      </c>
      <c r="AT181" s="181" t="s">
        <v>161</v>
      </c>
      <c r="AU181" s="181" t="s">
        <v>93</v>
      </c>
      <c r="AY181" s="18" t="s">
        <v>159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91</v>
      </c>
      <c r="BK181" s="182">
        <f>ROUND(I181*H181,2)</f>
        <v>0</v>
      </c>
      <c r="BL181" s="18" t="s">
        <v>165</v>
      </c>
      <c r="BM181" s="181" t="s">
        <v>1852</v>
      </c>
    </row>
    <row r="182" spans="1:65" s="12" customFormat="1" ht="22.8" customHeight="1">
      <c r="B182" s="155"/>
      <c r="D182" s="156" t="s">
        <v>82</v>
      </c>
      <c r="E182" s="166" t="s">
        <v>190</v>
      </c>
      <c r="F182" s="166" t="s">
        <v>1853</v>
      </c>
      <c r="I182" s="158"/>
      <c r="J182" s="167">
        <f>BK182</f>
        <v>0</v>
      </c>
      <c r="L182" s="155"/>
      <c r="M182" s="160"/>
      <c r="N182" s="161"/>
      <c r="O182" s="161"/>
      <c r="P182" s="162">
        <f>P183</f>
        <v>0</v>
      </c>
      <c r="Q182" s="161"/>
      <c r="R182" s="162">
        <f>R183</f>
        <v>0</v>
      </c>
      <c r="S182" s="161"/>
      <c r="T182" s="163">
        <f>T183</f>
        <v>0</v>
      </c>
      <c r="AR182" s="156" t="s">
        <v>91</v>
      </c>
      <c r="AT182" s="164" t="s">
        <v>82</v>
      </c>
      <c r="AU182" s="164" t="s">
        <v>91</v>
      </c>
      <c r="AY182" s="156" t="s">
        <v>159</v>
      </c>
      <c r="BK182" s="165">
        <f>BK183</f>
        <v>0</v>
      </c>
    </row>
    <row r="183" spans="1:65" s="2" customFormat="1" ht="19.8" customHeight="1">
      <c r="A183" s="34"/>
      <c r="B183" s="168"/>
      <c r="C183" s="169" t="s">
        <v>463</v>
      </c>
      <c r="D183" s="169" t="s">
        <v>161</v>
      </c>
      <c r="E183" s="170" t="s">
        <v>1854</v>
      </c>
      <c r="F183" s="171" t="s">
        <v>1855</v>
      </c>
      <c r="G183" s="172" t="s">
        <v>1790</v>
      </c>
      <c r="H183" s="173">
        <v>1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48</v>
      </c>
      <c r="O183" s="60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165</v>
      </c>
      <c r="AT183" s="181" t="s">
        <v>161</v>
      </c>
      <c r="AU183" s="181" t="s">
        <v>93</v>
      </c>
      <c r="AY183" s="18" t="s">
        <v>159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91</v>
      </c>
      <c r="BK183" s="182">
        <f>ROUND(I183*H183,2)</f>
        <v>0</v>
      </c>
      <c r="BL183" s="18" t="s">
        <v>165</v>
      </c>
      <c r="BM183" s="181" t="s">
        <v>1856</v>
      </c>
    </row>
    <row r="184" spans="1:65" s="12" customFormat="1" ht="22.8" customHeight="1">
      <c r="B184" s="155"/>
      <c r="D184" s="156" t="s">
        <v>82</v>
      </c>
      <c r="E184" s="166" t="s">
        <v>195</v>
      </c>
      <c r="F184" s="166" t="s">
        <v>160</v>
      </c>
      <c r="I184" s="158"/>
      <c r="J184" s="167">
        <f>BK184</f>
        <v>0</v>
      </c>
      <c r="L184" s="155"/>
      <c r="M184" s="160"/>
      <c r="N184" s="161"/>
      <c r="O184" s="161"/>
      <c r="P184" s="162">
        <f>SUM(P185:P190)</f>
        <v>0</v>
      </c>
      <c r="Q184" s="161"/>
      <c r="R184" s="162">
        <f>SUM(R185:R190)</f>
        <v>0</v>
      </c>
      <c r="S184" s="161"/>
      <c r="T184" s="163">
        <f>SUM(T185:T190)</f>
        <v>0</v>
      </c>
      <c r="AR184" s="156" t="s">
        <v>91</v>
      </c>
      <c r="AT184" s="164" t="s">
        <v>82</v>
      </c>
      <c r="AU184" s="164" t="s">
        <v>91</v>
      </c>
      <c r="AY184" s="156" t="s">
        <v>159</v>
      </c>
      <c r="BK184" s="165">
        <f>SUM(BK185:BK190)</f>
        <v>0</v>
      </c>
    </row>
    <row r="185" spans="1:65" s="2" customFormat="1" ht="19.8" customHeight="1">
      <c r="A185" s="34"/>
      <c r="B185" s="168"/>
      <c r="C185" s="169" t="s">
        <v>468</v>
      </c>
      <c r="D185" s="169" t="s">
        <v>161</v>
      </c>
      <c r="E185" s="170" t="s">
        <v>1857</v>
      </c>
      <c r="F185" s="171" t="s">
        <v>1858</v>
      </c>
      <c r="G185" s="172" t="s">
        <v>238</v>
      </c>
      <c r="H185" s="173">
        <v>20</v>
      </c>
      <c r="I185" s="174"/>
      <c r="J185" s="175">
        <f t="shared" ref="J185:J190" si="20">ROUND(I185*H185,2)</f>
        <v>0</v>
      </c>
      <c r="K185" s="176"/>
      <c r="L185" s="35"/>
      <c r="M185" s="177" t="s">
        <v>1</v>
      </c>
      <c r="N185" s="178" t="s">
        <v>48</v>
      </c>
      <c r="O185" s="60"/>
      <c r="P185" s="179">
        <f t="shared" ref="P185:P190" si="21">O185*H185</f>
        <v>0</v>
      </c>
      <c r="Q185" s="179">
        <v>0</v>
      </c>
      <c r="R185" s="179">
        <f t="shared" ref="R185:R190" si="22">Q185*H185</f>
        <v>0</v>
      </c>
      <c r="S185" s="179">
        <v>0</v>
      </c>
      <c r="T185" s="180">
        <f t="shared" ref="T185:T190" si="23"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165</v>
      </c>
      <c r="AT185" s="181" t="s">
        <v>161</v>
      </c>
      <c r="AU185" s="181" t="s">
        <v>93</v>
      </c>
      <c r="AY185" s="18" t="s">
        <v>159</v>
      </c>
      <c r="BE185" s="182">
        <f t="shared" ref="BE185:BE190" si="24">IF(N185="základní",J185,0)</f>
        <v>0</v>
      </c>
      <c r="BF185" s="182">
        <f t="shared" ref="BF185:BF190" si="25">IF(N185="snížená",J185,0)</f>
        <v>0</v>
      </c>
      <c r="BG185" s="182">
        <f t="shared" ref="BG185:BG190" si="26">IF(N185="zákl. přenesená",J185,0)</f>
        <v>0</v>
      </c>
      <c r="BH185" s="182">
        <f t="shared" ref="BH185:BH190" si="27">IF(N185="sníž. přenesená",J185,0)</f>
        <v>0</v>
      </c>
      <c r="BI185" s="182">
        <f t="shared" ref="BI185:BI190" si="28">IF(N185="nulová",J185,0)</f>
        <v>0</v>
      </c>
      <c r="BJ185" s="18" t="s">
        <v>91</v>
      </c>
      <c r="BK185" s="182">
        <f t="shared" ref="BK185:BK190" si="29">ROUND(I185*H185,2)</f>
        <v>0</v>
      </c>
      <c r="BL185" s="18" t="s">
        <v>165</v>
      </c>
      <c r="BM185" s="181" t="s">
        <v>1859</v>
      </c>
    </row>
    <row r="186" spans="1:65" s="2" customFormat="1" ht="19.8" customHeight="1">
      <c r="A186" s="34"/>
      <c r="B186" s="168"/>
      <c r="C186" s="169" t="s">
        <v>473</v>
      </c>
      <c r="D186" s="169" t="s">
        <v>161</v>
      </c>
      <c r="E186" s="170" t="s">
        <v>1860</v>
      </c>
      <c r="F186" s="171" t="s">
        <v>1861</v>
      </c>
      <c r="G186" s="172" t="s">
        <v>238</v>
      </c>
      <c r="H186" s="173">
        <v>15</v>
      </c>
      <c r="I186" s="174"/>
      <c r="J186" s="175">
        <f t="shared" si="20"/>
        <v>0</v>
      </c>
      <c r="K186" s="176"/>
      <c r="L186" s="35"/>
      <c r="M186" s="177" t="s">
        <v>1</v>
      </c>
      <c r="N186" s="178" t="s">
        <v>48</v>
      </c>
      <c r="O186" s="60"/>
      <c r="P186" s="179">
        <f t="shared" si="21"/>
        <v>0</v>
      </c>
      <c r="Q186" s="179">
        <v>0</v>
      </c>
      <c r="R186" s="179">
        <f t="shared" si="22"/>
        <v>0</v>
      </c>
      <c r="S186" s="179">
        <v>0</v>
      </c>
      <c r="T186" s="180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165</v>
      </c>
      <c r="AT186" s="181" t="s">
        <v>161</v>
      </c>
      <c r="AU186" s="181" t="s">
        <v>93</v>
      </c>
      <c r="AY186" s="18" t="s">
        <v>159</v>
      </c>
      <c r="BE186" s="182">
        <f t="shared" si="24"/>
        <v>0</v>
      </c>
      <c r="BF186" s="182">
        <f t="shared" si="25"/>
        <v>0</v>
      </c>
      <c r="BG186" s="182">
        <f t="shared" si="26"/>
        <v>0</v>
      </c>
      <c r="BH186" s="182">
        <f t="shared" si="27"/>
        <v>0</v>
      </c>
      <c r="BI186" s="182">
        <f t="shared" si="28"/>
        <v>0</v>
      </c>
      <c r="BJ186" s="18" t="s">
        <v>91</v>
      </c>
      <c r="BK186" s="182">
        <f t="shared" si="29"/>
        <v>0</v>
      </c>
      <c r="BL186" s="18" t="s">
        <v>165</v>
      </c>
      <c r="BM186" s="181" t="s">
        <v>1862</v>
      </c>
    </row>
    <row r="187" spans="1:65" s="2" customFormat="1" ht="19.8" customHeight="1">
      <c r="A187" s="34"/>
      <c r="B187" s="168"/>
      <c r="C187" s="169" t="s">
        <v>481</v>
      </c>
      <c r="D187" s="169" t="s">
        <v>161</v>
      </c>
      <c r="E187" s="170" t="s">
        <v>1863</v>
      </c>
      <c r="F187" s="171" t="s">
        <v>1864</v>
      </c>
      <c r="G187" s="172" t="s">
        <v>238</v>
      </c>
      <c r="H187" s="173">
        <v>15</v>
      </c>
      <c r="I187" s="174"/>
      <c r="J187" s="175">
        <f t="shared" si="20"/>
        <v>0</v>
      </c>
      <c r="K187" s="176"/>
      <c r="L187" s="35"/>
      <c r="M187" s="177" t="s">
        <v>1</v>
      </c>
      <c r="N187" s="178" t="s">
        <v>48</v>
      </c>
      <c r="O187" s="60"/>
      <c r="P187" s="179">
        <f t="shared" si="21"/>
        <v>0</v>
      </c>
      <c r="Q187" s="179">
        <v>0</v>
      </c>
      <c r="R187" s="179">
        <f t="shared" si="22"/>
        <v>0</v>
      </c>
      <c r="S187" s="179">
        <v>0</v>
      </c>
      <c r="T187" s="180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165</v>
      </c>
      <c r="AT187" s="181" t="s">
        <v>161</v>
      </c>
      <c r="AU187" s="181" t="s">
        <v>93</v>
      </c>
      <c r="AY187" s="18" t="s">
        <v>159</v>
      </c>
      <c r="BE187" s="182">
        <f t="shared" si="24"/>
        <v>0</v>
      </c>
      <c r="BF187" s="182">
        <f t="shared" si="25"/>
        <v>0</v>
      </c>
      <c r="BG187" s="182">
        <f t="shared" si="26"/>
        <v>0</v>
      </c>
      <c r="BH187" s="182">
        <f t="shared" si="27"/>
        <v>0</v>
      </c>
      <c r="BI187" s="182">
        <f t="shared" si="28"/>
        <v>0</v>
      </c>
      <c r="BJ187" s="18" t="s">
        <v>91</v>
      </c>
      <c r="BK187" s="182">
        <f t="shared" si="29"/>
        <v>0</v>
      </c>
      <c r="BL187" s="18" t="s">
        <v>165</v>
      </c>
      <c r="BM187" s="181" t="s">
        <v>1865</v>
      </c>
    </row>
    <row r="188" spans="1:65" s="2" customFormat="1" ht="14.4" customHeight="1">
      <c r="A188" s="34"/>
      <c r="B188" s="168"/>
      <c r="C188" s="169" t="s">
        <v>486</v>
      </c>
      <c r="D188" s="169" t="s">
        <v>161</v>
      </c>
      <c r="E188" s="170" t="s">
        <v>1866</v>
      </c>
      <c r="F188" s="171" t="s">
        <v>1867</v>
      </c>
      <c r="G188" s="172" t="s">
        <v>238</v>
      </c>
      <c r="H188" s="173">
        <v>15</v>
      </c>
      <c r="I188" s="174"/>
      <c r="J188" s="175">
        <f t="shared" si="20"/>
        <v>0</v>
      </c>
      <c r="K188" s="176"/>
      <c r="L188" s="35"/>
      <c r="M188" s="177" t="s">
        <v>1</v>
      </c>
      <c r="N188" s="178" t="s">
        <v>48</v>
      </c>
      <c r="O188" s="60"/>
      <c r="P188" s="179">
        <f t="shared" si="21"/>
        <v>0</v>
      </c>
      <c r="Q188" s="179">
        <v>0</v>
      </c>
      <c r="R188" s="179">
        <f t="shared" si="22"/>
        <v>0</v>
      </c>
      <c r="S188" s="179">
        <v>0</v>
      </c>
      <c r="T188" s="180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165</v>
      </c>
      <c r="AT188" s="181" t="s">
        <v>161</v>
      </c>
      <c r="AU188" s="181" t="s">
        <v>93</v>
      </c>
      <c r="AY188" s="18" t="s">
        <v>159</v>
      </c>
      <c r="BE188" s="182">
        <f t="shared" si="24"/>
        <v>0</v>
      </c>
      <c r="BF188" s="182">
        <f t="shared" si="25"/>
        <v>0</v>
      </c>
      <c r="BG188" s="182">
        <f t="shared" si="26"/>
        <v>0</v>
      </c>
      <c r="BH188" s="182">
        <f t="shared" si="27"/>
        <v>0</v>
      </c>
      <c r="BI188" s="182">
        <f t="shared" si="28"/>
        <v>0</v>
      </c>
      <c r="BJ188" s="18" t="s">
        <v>91</v>
      </c>
      <c r="BK188" s="182">
        <f t="shared" si="29"/>
        <v>0</v>
      </c>
      <c r="BL188" s="18" t="s">
        <v>165</v>
      </c>
      <c r="BM188" s="181" t="s">
        <v>1868</v>
      </c>
    </row>
    <row r="189" spans="1:65" s="2" customFormat="1" ht="19.8" customHeight="1">
      <c r="A189" s="34"/>
      <c r="B189" s="168"/>
      <c r="C189" s="169" t="s">
        <v>491</v>
      </c>
      <c r="D189" s="169" t="s">
        <v>161</v>
      </c>
      <c r="E189" s="170" t="s">
        <v>1869</v>
      </c>
      <c r="F189" s="171" t="s">
        <v>1870</v>
      </c>
      <c r="G189" s="172" t="s">
        <v>238</v>
      </c>
      <c r="H189" s="173">
        <v>15</v>
      </c>
      <c r="I189" s="174"/>
      <c r="J189" s="175">
        <f t="shared" si="20"/>
        <v>0</v>
      </c>
      <c r="K189" s="176"/>
      <c r="L189" s="35"/>
      <c r="M189" s="177" t="s">
        <v>1</v>
      </c>
      <c r="N189" s="178" t="s">
        <v>48</v>
      </c>
      <c r="O189" s="60"/>
      <c r="P189" s="179">
        <f t="shared" si="21"/>
        <v>0</v>
      </c>
      <c r="Q189" s="179">
        <v>0</v>
      </c>
      <c r="R189" s="179">
        <f t="shared" si="22"/>
        <v>0</v>
      </c>
      <c r="S189" s="179">
        <v>0</v>
      </c>
      <c r="T189" s="180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165</v>
      </c>
      <c r="AT189" s="181" t="s">
        <v>161</v>
      </c>
      <c r="AU189" s="181" t="s">
        <v>93</v>
      </c>
      <c r="AY189" s="18" t="s">
        <v>159</v>
      </c>
      <c r="BE189" s="182">
        <f t="shared" si="24"/>
        <v>0</v>
      </c>
      <c r="BF189" s="182">
        <f t="shared" si="25"/>
        <v>0</v>
      </c>
      <c r="BG189" s="182">
        <f t="shared" si="26"/>
        <v>0</v>
      </c>
      <c r="BH189" s="182">
        <f t="shared" si="27"/>
        <v>0</v>
      </c>
      <c r="BI189" s="182">
        <f t="shared" si="28"/>
        <v>0</v>
      </c>
      <c r="BJ189" s="18" t="s">
        <v>91</v>
      </c>
      <c r="BK189" s="182">
        <f t="shared" si="29"/>
        <v>0</v>
      </c>
      <c r="BL189" s="18" t="s">
        <v>165</v>
      </c>
      <c r="BM189" s="181" t="s">
        <v>1871</v>
      </c>
    </row>
    <row r="190" spans="1:65" s="2" customFormat="1" ht="14.4" customHeight="1">
      <c r="A190" s="34"/>
      <c r="B190" s="168"/>
      <c r="C190" s="169" t="s">
        <v>498</v>
      </c>
      <c r="D190" s="169" t="s">
        <v>161</v>
      </c>
      <c r="E190" s="170" t="s">
        <v>1872</v>
      </c>
      <c r="F190" s="171" t="s">
        <v>1873</v>
      </c>
      <c r="G190" s="172" t="s">
        <v>164</v>
      </c>
      <c r="H190" s="173">
        <v>15</v>
      </c>
      <c r="I190" s="174"/>
      <c r="J190" s="175">
        <f t="shared" si="20"/>
        <v>0</v>
      </c>
      <c r="K190" s="176"/>
      <c r="L190" s="35"/>
      <c r="M190" s="177" t="s">
        <v>1</v>
      </c>
      <c r="N190" s="178" t="s">
        <v>48</v>
      </c>
      <c r="O190" s="60"/>
      <c r="P190" s="179">
        <f t="shared" si="21"/>
        <v>0</v>
      </c>
      <c r="Q190" s="179">
        <v>0</v>
      </c>
      <c r="R190" s="179">
        <f t="shared" si="22"/>
        <v>0</v>
      </c>
      <c r="S190" s="179">
        <v>0</v>
      </c>
      <c r="T190" s="180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165</v>
      </c>
      <c r="AT190" s="181" t="s">
        <v>161</v>
      </c>
      <c r="AU190" s="181" t="s">
        <v>93</v>
      </c>
      <c r="AY190" s="18" t="s">
        <v>159</v>
      </c>
      <c r="BE190" s="182">
        <f t="shared" si="24"/>
        <v>0</v>
      </c>
      <c r="BF190" s="182">
        <f t="shared" si="25"/>
        <v>0</v>
      </c>
      <c r="BG190" s="182">
        <f t="shared" si="26"/>
        <v>0</v>
      </c>
      <c r="BH190" s="182">
        <f t="shared" si="27"/>
        <v>0</v>
      </c>
      <c r="BI190" s="182">
        <f t="shared" si="28"/>
        <v>0</v>
      </c>
      <c r="BJ190" s="18" t="s">
        <v>91</v>
      </c>
      <c r="BK190" s="182">
        <f t="shared" si="29"/>
        <v>0</v>
      </c>
      <c r="BL190" s="18" t="s">
        <v>165</v>
      </c>
      <c r="BM190" s="181" t="s">
        <v>1874</v>
      </c>
    </row>
    <row r="191" spans="1:65" s="12" customFormat="1" ht="25.95" customHeight="1">
      <c r="B191" s="155"/>
      <c r="D191" s="156" t="s">
        <v>82</v>
      </c>
      <c r="E191" s="157" t="s">
        <v>226</v>
      </c>
      <c r="F191" s="157" t="s">
        <v>1875</v>
      </c>
      <c r="I191" s="158"/>
      <c r="J191" s="159">
        <f>BK191</f>
        <v>0</v>
      </c>
      <c r="L191" s="155"/>
      <c r="M191" s="160"/>
      <c r="N191" s="161"/>
      <c r="O191" s="161"/>
      <c r="P191" s="162">
        <f>SUM(P192:P200)</f>
        <v>0</v>
      </c>
      <c r="Q191" s="161"/>
      <c r="R191" s="162">
        <f>SUM(R192:R200)</f>
        <v>0</v>
      </c>
      <c r="S191" s="161"/>
      <c r="T191" s="163">
        <f>SUM(T192:T200)</f>
        <v>0</v>
      </c>
      <c r="AR191" s="156" t="s">
        <v>91</v>
      </c>
      <c r="AT191" s="164" t="s">
        <v>82</v>
      </c>
      <c r="AU191" s="164" t="s">
        <v>83</v>
      </c>
      <c r="AY191" s="156" t="s">
        <v>159</v>
      </c>
      <c r="BK191" s="165">
        <f>SUM(BK192:BK200)</f>
        <v>0</v>
      </c>
    </row>
    <row r="192" spans="1:65" s="2" customFormat="1" ht="14.4" customHeight="1">
      <c r="A192" s="34"/>
      <c r="B192" s="168"/>
      <c r="C192" s="169" t="s">
        <v>502</v>
      </c>
      <c r="D192" s="169" t="s">
        <v>161</v>
      </c>
      <c r="E192" s="170" t="s">
        <v>1876</v>
      </c>
      <c r="F192" s="171" t="s">
        <v>1877</v>
      </c>
      <c r="G192" s="172" t="s">
        <v>1878</v>
      </c>
      <c r="H192" s="173">
        <v>50</v>
      </c>
      <c r="I192" s="174"/>
      <c r="J192" s="175">
        <f t="shared" ref="J192:J200" si="30">ROUND(I192*H192,2)</f>
        <v>0</v>
      </c>
      <c r="K192" s="176"/>
      <c r="L192" s="35"/>
      <c r="M192" s="177" t="s">
        <v>1</v>
      </c>
      <c r="N192" s="178" t="s">
        <v>48</v>
      </c>
      <c r="O192" s="60"/>
      <c r="P192" s="179">
        <f t="shared" ref="P192:P200" si="31">O192*H192</f>
        <v>0</v>
      </c>
      <c r="Q192" s="179">
        <v>0</v>
      </c>
      <c r="R192" s="179">
        <f t="shared" ref="R192:R200" si="32">Q192*H192</f>
        <v>0</v>
      </c>
      <c r="S192" s="179">
        <v>0</v>
      </c>
      <c r="T192" s="180">
        <f t="shared" ref="T192:T200" si="33"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165</v>
      </c>
      <c r="AT192" s="181" t="s">
        <v>161</v>
      </c>
      <c r="AU192" s="181" t="s">
        <v>91</v>
      </c>
      <c r="AY192" s="18" t="s">
        <v>159</v>
      </c>
      <c r="BE192" s="182">
        <f t="shared" ref="BE192:BE200" si="34">IF(N192="základní",J192,0)</f>
        <v>0</v>
      </c>
      <c r="BF192" s="182">
        <f t="shared" ref="BF192:BF200" si="35">IF(N192="snížená",J192,0)</f>
        <v>0</v>
      </c>
      <c r="BG192" s="182">
        <f t="shared" ref="BG192:BG200" si="36">IF(N192="zákl. přenesená",J192,0)</f>
        <v>0</v>
      </c>
      <c r="BH192" s="182">
        <f t="shared" ref="BH192:BH200" si="37">IF(N192="sníž. přenesená",J192,0)</f>
        <v>0</v>
      </c>
      <c r="BI192" s="182">
        <f t="shared" ref="BI192:BI200" si="38">IF(N192="nulová",J192,0)</f>
        <v>0</v>
      </c>
      <c r="BJ192" s="18" t="s">
        <v>91</v>
      </c>
      <c r="BK192" s="182">
        <f t="shared" ref="BK192:BK200" si="39">ROUND(I192*H192,2)</f>
        <v>0</v>
      </c>
      <c r="BL192" s="18" t="s">
        <v>165</v>
      </c>
      <c r="BM192" s="181" t="s">
        <v>1879</v>
      </c>
    </row>
    <row r="193" spans="1:65" s="2" customFormat="1" ht="30" customHeight="1">
      <c r="A193" s="34"/>
      <c r="B193" s="168"/>
      <c r="C193" s="169" t="s">
        <v>506</v>
      </c>
      <c r="D193" s="169" t="s">
        <v>161</v>
      </c>
      <c r="E193" s="170" t="s">
        <v>1880</v>
      </c>
      <c r="F193" s="171" t="s">
        <v>1881</v>
      </c>
      <c r="G193" s="172" t="s">
        <v>1878</v>
      </c>
      <c r="H193" s="173">
        <v>5</v>
      </c>
      <c r="I193" s="174"/>
      <c r="J193" s="175">
        <f t="shared" si="30"/>
        <v>0</v>
      </c>
      <c r="K193" s="176"/>
      <c r="L193" s="35"/>
      <c r="M193" s="177" t="s">
        <v>1</v>
      </c>
      <c r="N193" s="178" t="s">
        <v>48</v>
      </c>
      <c r="O193" s="60"/>
      <c r="P193" s="179">
        <f t="shared" si="31"/>
        <v>0</v>
      </c>
      <c r="Q193" s="179">
        <v>0</v>
      </c>
      <c r="R193" s="179">
        <f t="shared" si="32"/>
        <v>0</v>
      </c>
      <c r="S193" s="179">
        <v>0</v>
      </c>
      <c r="T193" s="180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165</v>
      </c>
      <c r="AT193" s="181" t="s">
        <v>161</v>
      </c>
      <c r="AU193" s="181" t="s">
        <v>91</v>
      </c>
      <c r="AY193" s="18" t="s">
        <v>159</v>
      </c>
      <c r="BE193" s="182">
        <f t="shared" si="34"/>
        <v>0</v>
      </c>
      <c r="BF193" s="182">
        <f t="shared" si="35"/>
        <v>0</v>
      </c>
      <c r="BG193" s="182">
        <f t="shared" si="36"/>
        <v>0</v>
      </c>
      <c r="BH193" s="182">
        <f t="shared" si="37"/>
        <v>0</v>
      </c>
      <c r="BI193" s="182">
        <f t="shared" si="38"/>
        <v>0</v>
      </c>
      <c r="BJ193" s="18" t="s">
        <v>91</v>
      </c>
      <c r="BK193" s="182">
        <f t="shared" si="39"/>
        <v>0</v>
      </c>
      <c r="BL193" s="18" t="s">
        <v>165</v>
      </c>
      <c r="BM193" s="181" t="s">
        <v>1882</v>
      </c>
    </row>
    <row r="194" spans="1:65" s="2" customFormat="1" ht="14.4" customHeight="1">
      <c r="A194" s="34"/>
      <c r="B194" s="168"/>
      <c r="C194" s="169" t="s">
        <v>511</v>
      </c>
      <c r="D194" s="169" t="s">
        <v>161</v>
      </c>
      <c r="E194" s="170" t="s">
        <v>1883</v>
      </c>
      <c r="F194" s="171" t="s">
        <v>1884</v>
      </c>
      <c r="G194" s="172" t="s">
        <v>1878</v>
      </c>
      <c r="H194" s="173">
        <v>2</v>
      </c>
      <c r="I194" s="174"/>
      <c r="J194" s="175">
        <f t="shared" si="30"/>
        <v>0</v>
      </c>
      <c r="K194" s="176"/>
      <c r="L194" s="35"/>
      <c r="M194" s="177" t="s">
        <v>1</v>
      </c>
      <c r="N194" s="178" t="s">
        <v>48</v>
      </c>
      <c r="O194" s="60"/>
      <c r="P194" s="179">
        <f t="shared" si="31"/>
        <v>0</v>
      </c>
      <c r="Q194" s="179">
        <v>0</v>
      </c>
      <c r="R194" s="179">
        <f t="shared" si="32"/>
        <v>0</v>
      </c>
      <c r="S194" s="179">
        <v>0</v>
      </c>
      <c r="T194" s="180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165</v>
      </c>
      <c r="AT194" s="181" t="s">
        <v>161</v>
      </c>
      <c r="AU194" s="181" t="s">
        <v>91</v>
      </c>
      <c r="AY194" s="18" t="s">
        <v>159</v>
      </c>
      <c r="BE194" s="182">
        <f t="shared" si="34"/>
        <v>0</v>
      </c>
      <c r="BF194" s="182">
        <f t="shared" si="35"/>
        <v>0</v>
      </c>
      <c r="BG194" s="182">
        <f t="shared" si="36"/>
        <v>0</v>
      </c>
      <c r="BH194" s="182">
        <f t="shared" si="37"/>
        <v>0</v>
      </c>
      <c r="BI194" s="182">
        <f t="shared" si="38"/>
        <v>0</v>
      </c>
      <c r="BJ194" s="18" t="s">
        <v>91</v>
      </c>
      <c r="BK194" s="182">
        <f t="shared" si="39"/>
        <v>0</v>
      </c>
      <c r="BL194" s="18" t="s">
        <v>165</v>
      </c>
      <c r="BM194" s="181" t="s">
        <v>1885</v>
      </c>
    </row>
    <row r="195" spans="1:65" s="2" customFormat="1" ht="14.4" customHeight="1">
      <c r="A195" s="34"/>
      <c r="B195" s="168"/>
      <c r="C195" s="169" t="s">
        <v>516</v>
      </c>
      <c r="D195" s="169" t="s">
        <v>161</v>
      </c>
      <c r="E195" s="170" t="s">
        <v>1886</v>
      </c>
      <c r="F195" s="171" t="s">
        <v>1887</v>
      </c>
      <c r="G195" s="172" t="s">
        <v>1878</v>
      </c>
      <c r="H195" s="173">
        <v>3</v>
      </c>
      <c r="I195" s="174"/>
      <c r="J195" s="175">
        <f t="shared" si="30"/>
        <v>0</v>
      </c>
      <c r="K195" s="176"/>
      <c r="L195" s="35"/>
      <c r="M195" s="177" t="s">
        <v>1</v>
      </c>
      <c r="N195" s="178" t="s">
        <v>48</v>
      </c>
      <c r="O195" s="60"/>
      <c r="P195" s="179">
        <f t="shared" si="31"/>
        <v>0</v>
      </c>
      <c r="Q195" s="179">
        <v>0</v>
      </c>
      <c r="R195" s="179">
        <f t="shared" si="32"/>
        <v>0</v>
      </c>
      <c r="S195" s="179">
        <v>0</v>
      </c>
      <c r="T195" s="180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165</v>
      </c>
      <c r="AT195" s="181" t="s">
        <v>161</v>
      </c>
      <c r="AU195" s="181" t="s">
        <v>91</v>
      </c>
      <c r="AY195" s="18" t="s">
        <v>159</v>
      </c>
      <c r="BE195" s="182">
        <f t="shared" si="34"/>
        <v>0</v>
      </c>
      <c r="BF195" s="182">
        <f t="shared" si="35"/>
        <v>0</v>
      </c>
      <c r="BG195" s="182">
        <f t="shared" si="36"/>
        <v>0</v>
      </c>
      <c r="BH195" s="182">
        <f t="shared" si="37"/>
        <v>0</v>
      </c>
      <c r="BI195" s="182">
        <f t="shared" si="38"/>
        <v>0</v>
      </c>
      <c r="BJ195" s="18" t="s">
        <v>91</v>
      </c>
      <c r="BK195" s="182">
        <f t="shared" si="39"/>
        <v>0</v>
      </c>
      <c r="BL195" s="18" t="s">
        <v>165</v>
      </c>
      <c r="BM195" s="181" t="s">
        <v>1888</v>
      </c>
    </row>
    <row r="196" spans="1:65" s="2" customFormat="1" ht="14.4" customHeight="1">
      <c r="A196" s="34"/>
      <c r="B196" s="168"/>
      <c r="C196" s="169" t="s">
        <v>521</v>
      </c>
      <c r="D196" s="169" t="s">
        <v>161</v>
      </c>
      <c r="E196" s="170" t="s">
        <v>1889</v>
      </c>
      <c r="F196" s="171" t="s">
        <v>1890</v>
      </c>
      <c r="G196" s="172" t="s">
        <v>1878</v>
      </c>
      <c r="H196" s="173">
        <v>5</v>
      </c>
      <c r="I196" s="174"/>
      <c r="J196" s="175">
        <f t="shared" si="30"/>
        <v>0</v>
      </c>
      <c r="K196" s="176"/>
      <c r="L196" s="35"/>
      <c r="M196" s="177" t="s">
        <v>1</v>
      </c>
      <c r="N196" s="178" t="s">
        <v>48</v>
      </c>
      <c r="O196" s="60"/>
      <c r="P196" s="179">
        <f t="shared" si="31"/>
        <v>0</v>
      </c>
      <c r="Q196" s="179">
        <v>0</v>
      </c>
      <c r="R196" s="179">
        <f t="shared" si="32"/>
        <v>0</v>
      </c>
      <c r="S196" s="179">
        <v>0</v>
      </c>
      <c r="T196" s="180">
        <f t="shared" si="3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165</v>
      </c>
      <c r="AT196" s="181" t="s">
        <v>161</v>
      </c>
      <c r="AU196" s="181" t="s">
        <v>91</v>
      </c>
      <c r="AY196" s="18" t="s">
        <v>159</v>
      </c>
      <c r="BE196" s="182">
        <f t="shared" si="34"/>
        <v>0</v>
      </c>
      <c r="BF196" s="182">
        <f t="shared" si="35"/>
        <v>0</v>
      </c>
      <c r="BG196" s="182">
        <f t="shared" si="36"/>
        <v>0</v>
      </c>
      <c r="BH196" s="182">
        <f t="shared" si="37"/>
        <v>0</v>
      </c>
      <c r="BI196" s="182">
        <f t="shared" si="38"/>
        <v>0</v>
      </c>
      <c r="BJ196" s="18" t="s">
        <v>91</v>
      </c>
      <c r="BK196" s="182">
        <f t="shared" si="39"/>
        <v>0</v>
      </c>
      <c r="BL196" s="18" t="s">
        <v>165</v>
      </c>
      <c r="BM196" s="181" t="s">
        <v>1891</v>
      </c>
    </row>
    <row r="197" spans="1:65" s="2" customFormat="1" ht="19.8" customHeight="1">
      <c r="A197" s="34"/>
      <c r="B197" s="168"/>
      <c r="C197" s="169" t="s">
        <v>526</v>
      </c>
      <c r="D197" s="169" t="s">
        <v>161</v>
      </c>
      <c r="E197" s="170" t="s">
        <v>1892</v>
      </c>
      <c r="F197" s="171" t="s">
        <v>1893</v>
      </c>
      <c r="G197" s="172" t="s">
        <v>1878</v>
      </c>
      <c r="H197" s="173">
        <v>2</v>
      </c>
      <c r="I197" s="174"/>
      <c r="J197" s="175">
        <f t="shared" si="30"/>
        <v>0</v>
      </c>
      <c r="K197" s="176"/>
      <c r="L197" s="35"/>
      <c r="M197" s="177" t="s">
        <v>1</v>
      </c>
      <c r="N197" s="178" t="s">
        <v>48</v>
      </c>
      <c r="O197" s="60"/>
      <c r="P197" s="179">
        <f t="shared" si="31"/>
        <v>0</v>
      </c>
      <c r="Q197" s="179">
        <v>0</v>
      </c>
      <c r="R197" s="179">
        <f t="shared" si="32"/>
        <v>0</v>
      </c>
      <c r="S197" s="179">
        <v>0</v>
      </c>
      <c r="T197" s="180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165</v>
      </c>
      <c r="AT197" s="181" t="s">
        <v>161</v>
      </c>
      <c r="AU197" s="181" t="s">
        <v>91</v>
      </c>
      <c r="AY197" s="18" t="s">
        <v>159</v>
      </c>
      <c r="BE197" s="182">
        <f t="shared" si="34"/>
        <v>0</v>
      </c>
      <c r="BF197" s="182">
        <f t="shared" si="35"/>
        <v>0</v>
      </c>
      <c r="BG197" s="182">
        <f t="shared" si="36"/>
        <v>0</v>
      </c>
      <c r="BH197" s="182">
        <f t="shared" si="37"/>
        <v>0</v>
      </c>
      <c r="BI197" s="182">
        <f t="shared" si="38"/>
        <v>0</v>
      </c>
      <c r="BJ197" s="18" t="s">
        <v>91</v>
      </c>
      <c r="BK197" s="182">
        <f t="shared" si="39"/>
        <v>0</v>
      </c>
      <c r="BL197" s="18" t="s">
        <v>165</v>
      </c>
      <c r="BM197" s="181" t="s">
        <v>1894</v>
      </c>
    </row>
    <row r="198" spans="1:65" s="2" customFormat="1" ht="14.4" customHeight="1">
      <c r="A198" s="34"/>
      <c r="B198" s="168"/>
      <c r="C198" s="169" t="s">
        <v>531</v>
      </c>
      <c r="D198" s="169" t="s">
        <v>161</v>
      </c>
      <c r="E198" s="170" t="s">
        <v>1895</v>
      </c>
      <c r="F198" s="171" t="s">
        <v>1896</v>
      </c>
      <c r="G198" s="172" t="s">
        <v>1878</v>
      </c>
      <c r="H198" s="173">
        <v>3</v>
      </c>
      <c r="I198" s="174"/>
      <c r="J198" s="175">
        <f t="shared" si="30"/>
        <v>0</v>
      </c>
      <c r="K198" s="176"/>
      <c r="L198" s="35"/>
      <c r="M198" s="177" t="s">
        <v>1</v>
      </c>
      <c r="N198" s="178" t="s">
        <v>48</v>
      </c>
      <c r="O198" s="60"/>
      <c r="P198" s="179">
        <f t="shared" si="31"/>
        <v>0</v>
      </c>
      <c r="Q198" s="179">
        <v>0</v>
      </c>
      <c r="R198" s="179">
        <f t="shared" si="32"/>
        <v>0</v>
      </c>
      <c r="S198" s="179">
        <v>0</v>
      </c>
      <c r="T198" s="180">
        <f t="shared" si="3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165</v>
      </c>
      <c r="AT198" s="181" t="s">
        <v>161</v>
      </c>
      <c r="AU198" s="181" t="s">
        <v>91</v>
      </c>
      <c r="AY198" s="18" t="s">
        <v>159</v>
      </c>
      <c r="BE198" s="182">
        <f t="shared" si="34"/>
        <v>0</v>
      </c>
      <c r="BF198" s="182">
        <f t="shared" si="35"/>
        <v>0</v>
      </c>
      <c r="BG198" s="182">
        <f t="shared" si="36"/>
        <v>0</v>
      </c>
      <c r="BH198" s="182">
        <f t="shared" si="37"/>
        <v>0</v>
      </c>
      <c r="BI198" s="182">
        <f t="shared" si="38"/>
        <v>0</v>
      </c>
      <c r="BJ198" s="18" t="s">
        <v>91</v>
      </c>
      <c r="BK198" s="182">
        <f t="shared" si="39"/>
        <v>0</v>
      </c>
      <c r="BL198" s="18" t="s">
        <v>165</v>
      </c>
      <c r="BM198" s="181" t="s">
        <v>1897</v>
      </c>
    </row>
    <row r="199" spans="1:65" s="2" customFormat="1" ht="14.4" customHeight="1">
      <c r="A199" s="34"/>
      <c r="B199" s="168"/>
      <c r="C199" s="169" t="s">
        <v>535</v>
      </c>
      <c r="D199" s="169" t="s">
        <v>161</v>
      </c>
      <c r="E199" s="170" t="s">
        <v>1898</v>
      </c>
      <c r="F199" s="171" t="s">
        <v>1899</v>
      </c>
      <c r="G199" s="172" t="s">
        <v>1878</v>
      </c>
      <c r="H199" s="173">
        <v>1.5</v>
      </c>
      <c r="I199" s="174"/>
      <c r="J199" s="175">
        <f t="shared" si="30"/>
        <v>0</v>
      </c>
      <c r="K199" s="176"/>
      <c r="L199" s="35"/>
      <c r="M199" s="177" t="s">
        <v>1</v>
      </c>
      <c r="N199" s="178" t="s">
        <v>48</v>
      </c>
      <c r="O199" s="60"/>
      <c r="P199" s="179">
        <f t="shared" si="31"/>
        <v>0</v>
      </c>
      <c r="Q199" s="179">
        <v>0</v>
      </c>
      <c r="R199" s="179">
        <f t="shared" si="32"/>
        <v>0</v>
      </c>
      <c r="S199" s="179">
        <v>0</v>
      </c>
      <c r="T199" s="180">
        <f t="shared" si="3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1" t="s">
        <v>165</v>
      </c>
      <c r="AT199" s="181" t="s">
        <v>161</v>
      </c>
      <c r="AU199" s="181" t="s">
        <v>91</v>
      </c>
      <c r="AY199" s="18" t="s">
        <v>159</v>
      </c>
      <c r="BE199" s="182">
        <f t="shared" si="34"/>
        <v>0</v>
      </c>
      <c r="BF199" s="182">
        <f t="shared" si="35"/>
        <v>0</v>
      </c>
      <c r="BG199" s="182">
        <f t="shared" si="36"/>
        <v>0</v>
      </c>
      <c r="BH199" s="182">
        <f t="shared" si="37"/>
        <v>0</v>
      </c>
      <c r="BI199" s="182">
        <f t="shared" si="38"/>
        <v>0</v>
      </c>
      <c r="BJ199" s="18" t="s">
        <v>91</v>
      </c>
      <c r="BK199" s="182">
        <f t="shared" si="39"/>
        <v>0</v>
      </c>
      <c r="BL199" s="18" t="s">
        <v>165</v>
      </c>
      <c r="BM199" s="181" t="s">
        <v>1900</v>
      </c>
    </row>
    <row r="200" spans="1:65" s="2" customFormat="1" ht="30" customHeight="1">
      <c r="A200" s="34"/>
      <c r="B200" s="168"/>
      <c r="C200" s="169" t="s">
        <v>537</v>
      </c>
      <c r="D200" s="169" t="s">
        <v>161</v>
      </c>
      <c r="E200" s="170" t="s">
        <v>1901</v>
      </c>
      <c r="F200" s="171" t="s">
        <v>1902</v>
      </c>
      <c r="G200" s="172" t="s">
        <v>1878</v>
      </c>
      <c r="H200" s="173">
        <v>10</v>
      </c>
      <c r="I200" s="174"/>
      <c r="J200" s="175">
        <f t="shared" si="30"/>
        <v>0</v>
      </c>
      <c r="K200" s="176"/>
      <c r="L200" s="35"/>
      <c r="M200" s="221" t="s">
        <v>1</v>
      </c>
      <c r="N200" s="222" t="s">
        <v>48</v>
      </c>
      <c r="O200" s="223"/>
      <c r="P200" s="224">
        <f t="shared" si="31"/>
        <v>0</v>
      </c>
      <c r="Q200" s="224">
        <v>0</v>
      </c>
      <c r="R200" s="224">
        <f t="shared" si="32"/>
        <v>0</v>
      </c>
      <c r="S200" s="224">
        <v>0</v>
      </c>
      <c r="T200" s="225">
        <f t="shared" si="3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165</v>
      </c>
      <c r="AT200" s="181" t="s">
        <v>161</v>
      </c>
      <c r="AU200" s="181" t="s">
        <v>91</v>
      </c>
      <c r="AY200" s="18" t="s">
        <v>159</v>
      </c>
      <c r="BE200" s="182">
        <f t="shared" si="34"/>
        <v>0</v>
      </c>
      <c r="BF200" s="182">
        <f t="shared" si="35"/>
        <v>0</v>
      </c>
      <c r="BG200" s="182">
        <f t="shared" si="36"/>
        <v>0</v>
      </c>
      <c r="BH200" s="182">
        <f t="shared" si="37"/>
        <v>0</v>
      </c>
      <c r="BI200" s="182">
        <f t="shared" si="38"/>
        <v>0</v>
      </c>
      <c r="BJ200" s="18" t="s">
        <v>91</v>
      </c>
      <c r="BK200" s="182">
        <f t="shared" si="39"/>
        <v>0</v>
      </c>
      <c r="BL200" s="18" t="s">
        <v>165</v>
      </c>
      <c r="BM200" s="181" t="s">
        <v>1903</v>
      </c>
    </row>
    <row r="201" spans="1:65" s="2" customFormat="1" ht="6.9" customHeight="1">
      <c r="A201" s="34"/>
      <c r="B201" s="49"/>
      <c r="C201" s="50"/>
      <c r="D201" s="50"/>
      <c r="E201" s="50"/>
      <c r="F201" s="50"/>
      <c r="G201" s="50"/>
      <c r="H201" s="50"/>
      <c r="I201" s="127"/>
      <c r="J201" s="50"/>
      <c r="K201" s="50"/>
      <c r="L201" s="35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autoFilter ref="C132:K200" xr:uid="{00000000-0009-0000-0000-000004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8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113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ht="13.2" hidden="1">
      <c r="B8" s="21"/>
      <c r="D8" s="28" t="s">
        <v>127</v>
      </c>
      <c r="L8" s="21"/>
    </row>
    <row r="9" spans="1:46" s="1" customFormat="1" ht="14.4" hidden="1" customHeight="1">
      <c r="B9" s="21"/>
      <c r="E9" s="293" t="s">
        <v>599</v>
      </c>
      <c r="F9" s="256"/>
      <c r="G9" s="256"/>
      <c r="H9" s="256"/>
      <c r="I9" s="100"/>
      <c r="L9" s="21"/>
    </row>
    <row r="10" spans="1:46" s="1" customFormat="1" ht="12" hidden="1" customHeight="1">
      <c r="B10" s="21"/>
      <c r="D10" s="28" t="s">
        <v>600</v>
      </c>
      <c r="I10" s="100"/>
      <c r="L10" s="21"/>
    </row>
    <row r="11" spans="1:46" s="2" customFormat="1" ht="14.4" hidden="1" customHeight="1">
      <c r="A11" s="34"/>
      <c r="B11" s="35"/>
      <c r="C11" s="34"/>
      <c r="D11" s="34"/>
      <c r="E11" s="296" t="s">
        <v>1729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5"/>
      <c r="C12" s="34"/>
      <c r="D12" s="28" t="s">
        <v>1730</v>
      </c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4.4" hidden="1" customHeight="1">
      <c r="A13" s="34"/>
      <c r="B13" s="35"/>
      <c r="C13" s="34"/>
      <c r="D13" s="34"/>
      <c r="E13" s="285" t="s">
        <v>1904</v>
      </c>
      <c r="F13" s="292"/>
      <c r="G13" s="292"/>
      <c r="H13" s="292"/>
      <c r="I13" s="103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idden="1">
      <c r="A14" s="34"/>
      <c r="B14" s="35"/>
      <c r="C14" s="34"/>
      <c r="D14" s="34"/>
      <c r="E14" s="34"/>
      <c r="F14" s="34"/>
      <c r="G14" s="34"/>
      <c r="H14" s="34"/>
      <c r="I14" s="103"/>
      <c r="J14" s="34"/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hidden="1" customHeight="1">
      <c r="A15" s="34"/>
      <c r="B15" s="35"/>
      <c r="C15" s="34"/>
      <c r="D15" s="28" t="s">
        <v>18</v>
      </c>
      <c r="E15" s="34"/>
      <c r="F15" s="26" t="s">
        <v>1</v>
      </c>
      <c r="G15" s="34"/>
      <c r="H15" s="34"/>
      <c r="I15" s="104" t="s">
        <v>20</v>
      </c>
      <c r="J15" s="26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22</v>
      </c>
      <c r="E16" s="34"/>
      <c r="F16" s="26" t="s">
        <v>23</v>
      </c>
      <c r="G16" s="34"/>
      <c r="H16" s="34"/>
      <c r="I16" s="104" t="s">
        <v>24</v>
      </c>
      <c r="J16" s="57" t="str">
        <f>'Rekapitulace stavby'!AN8</f>
        <v>11. 2. 2020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8" hidden="1" customHeight="1">
      <c r="A17" s="34"/>
      <c r="B17" s="35"/>
      <c r="C17" s="34"/>
      <c r="D17" s="34"/>
      <c r="E17" s="34"/>
      <c r="F17" s="34"/>
      <c r="G17" s="34"/>
      <c r="H17" s="34"/>
      <c r="I17" s="103"/>
      <c r="J17" s="34"/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hidden="1" customHeight="1">
      <c r="A18" s="34"/>
      <c r="B18" s="35"/>
      <c r="C18" s="34"/>
      <c r="D18" s="28" t="s">
        <v>30</v>
      </c>
      <c r="E18" s="34"/>
      <c r="F18" s="34"/>
      <c r="G18" s="34"/>
      <c r="H18" s="34"/>
      <c r="I18" s="104" t="s">
        <v>31</v>
      </c>
      <c r="J18" s="26" t="s">
        <v>1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hidden="1" customHeight="1">
      <c r="A19" s="34"/>
      <c r="B19" s="35"/>
      <c r="C19" s="34"/>
      <c r="D19" s="34"/>
      <c r="E19" s="26" t="s">
        <v>32</v>
      </c>
      <c r="F19" s="34"/>
      <c r="G19" s="34"/>
      <c r="H19" s="34"/>
      <c r="I19" s="104" t="s">
        <v>33</v>
      </c>
      <c r="J19" s="26" t="s">
        <v>1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hidden="1" customHeight="1">
      <c r="A20" s="34"/>
      <c r="B20" s="35"/>
      <c r="C20" s="34"/>
      <c r="D20" s="34"/>
      <c r="E20" s="34"/>
      <c r="F20" s="34"/>
      <c r="G20" s="34"/>
      <c r="H20" s="34"/>
      <c r="I20" s="103"/>
      <c r="J20" s="34"/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hidden="1" customHeight="1">
      <c r="A21" s="34"/>
      <c r="B21" s="35"/>
      <c r="C21" s="34"/>
      <c r="D21" s="28" t="s">
        <v>34</v>
      </c>
      <c r="E21" s="34"/>
      <c r="F21" s="34"/>
      <c r="G21" s="34"/>
      <c r="H21" s="34"/>
      <c r="I21" s="104" t="s">
        <v>31</v>
      </c>
      <c r="J21" s="29" t="str">
        <f>'Rekapitulace stavby'!AN13</f>
        <v>Vyplň údaj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hidden="1" customHeight="1">
      <c r="A22" s="34"/>
      <c r="B22" s="35"/>
      <c r="C22" s="34"/>
      <c r="D22" s="34"/>
      <c r="E22" s="295" t="str">
        <f>'Rekapitulace stavby'!E14</f>
        <v>Vyplň údaj</v>
      </c>
      <c r="F22" s="276"/>
      <c r="G22" s="276"/>
      <c r="H22" s="276"/>
      <c r="I22" s="104" t="s">
        <v>33</v>
      </c>
      <c r="J22" s="29" t="str">
        <f>'Rekapitulace stavby'!AN14</f>
        <v>Vyplň údaj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hidden="1" customHeight="1">
      <c r="A23" s="34"/>
      <c r="B23" s="35"/>
      <c r="C23" s="34"/>
      <c r="D23" s="34"/>
      <c r="E23" s="34"/>
      <c r="F23" s="34"/>
      <c r="G23" s="34"/>
      <c r="H23" s="34"/>
      <c r="I23" s="103"/>
      <c r="J23" s="34"/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hidden="1" customHeight="1">
      <c r="A24" s="34"/>
      <c r="B24" s="35"/>
      <c r="C24" s="34"/>
      <c r="D24" s="28" t="s">
        <v>36</v>
      </c>
      <c r="E24" s="34"/>
      <c r="F24" s="34"/>
      <c r="G24" s="34"/>
      <c r="H24" s="34"/>
      <c r="I24" s="104" t="s">
        <v>31</v>
      </c>
      <c r="J24" s="26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hidden="1" customHeight="1">
      <c r="A25" s="34"/>
      <c r="B25" s="35"/>
      <c r="C25" s="34"/>
      <c r="D25" s="34"/>
      <c r="E25" s="26" t="s">
        <v>37</v>
      </c>
      <c r="F25" s="34"/>
      <c r="G25" s="34"/>
      <c r="H25" s="34"/>
      <c r="I25" s="104" t="s">
        <v>33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" hidden="1" customHeight="1">
      <c r="A26" s="34"/>
      <c r="B26" s="35"/>
      <c r="C26" s="34"/>
      <c r="D26" s="34"/>
      <c r="E26" s="34"/>
      <c r="F26" s="34"/>
      <c r="G26" s="34"/>
      <c r="H26" s="34"/>
      <c r="I26" s="103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hidden="1" customHeight="1">
      <c r="A27" s="34"/>
      <c r="B27" s="35"/>
      <c r="C27" s="34"/>
      <c r="D27" s="28" t="s">
        <v>39</v>
      </c>
      <c r="E27" s="34"/>
      <c r="F27" s="34"/>
      <c r="G27" s="34"/>
      <c r="H27" s="34"/>
      <c r="I27" s="104" t="s">
        <v>31</v>
      </c>
      <c r="J27" s="26" t="s">
        <v>1</v>
      </c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hidden="1" customHeight="1">
      <c r="A28" s="34"/>
      <c r="B28" s="35"/>
      <c r="C28" s="34"/>
      <c r="D28" s="34"/>
      <c r="E28" s="26" t="s">
        <v>40</v>
      </c>
      <c r="F28" s="34"/>
      <c r="G28" s="34"/>
      <c r="H28" s="34"/>
      <c r="I28" s="104" t="s">
        <v>33</v>
      </c>
      <c r="J28" s="26" t="s">
        <v>1</v>
      </c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5"/>
      <c r="C29" s="34"/>
      <c r="D29" s="34"/>
      <c r="E29" s="34"/>
      <c r="F29" s="34"/>
      <c r="G29" s="34"/>
      <c r="H29" s="34"/>
      <c r="I29" s="103"/>
      <c r="J29" s="34"/>
      <c r="K29" s="34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hidden="1" customHeight="1">
      <c r="A30" s="34"/>
      <c r="B30" s="35"/>
      <c r="C30" s="34"/>
      <c r="D30" s="28" t="s">
        <v>41</v>
      </c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4.4" hidden="1" customHeight="1">
      <c r="A31" s="105"/>
      <c r="B31" s="106"/>
      <c r="C31" s="105"/>
      <c r="D31" s="105"/>
      <c r="E31" s="280" t="s">
        <v>1</v>
      </c>
      <c r="F31" s="280"/>
      <c r="G31" s="280"/>
      <c r="H31" s="280"/>
      <c r="I31" s="107"/>
      <c r="J31" s="105"/>
      <c r="K31" s="105"/>
      <c r="L31" s="108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2" customFormat="1" ht="6.9" hidden="1" customHeight="1">
      <c r="A32" s="34"/>
      <c r="B32" s="35"/>
      <c r="C32" s="34"/>
      <c r="D32" s="34"/>
      <c r="E32" s="34"/>
      <c r="F32" s="34"/>
      <c r="G32" s="34"/>
      <c r="H32" s="34"/>
      <c r="I32" s="103"/>
      <c r="J32" s="34"/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hidden="1" customHeight="1">
      <c r="A34" s="34"/>
      <c r="B34" s="35"/>
      <c r="C34" s="34"/>
      <c r="D34" s="110" t="s">
        <v>43</v>
      </c>
      <c r="E34" s="34"/>
      <c r="F34" s="34"/>
      <c r="G34" s="34"/>
      <c r="H34" s="34"/>
      <c r="I34" s="103"/>
      <c r="J34" s="73">
        <f>ROUND(J132, 2)</f>
        <v>0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" hidden="1" customHeight="1">
      <c r="A35" s="34"/>
      <c r="B35" s="35"/>
      <c r="C35" s="34"/>
      <c r="D35" s="68"/>
      <c r="E35" s="68"/>
      <c r="F35" s="68"/>
      <c r="G35" s="68"/>
      <c r="H35" s="68"/>
      <c r="I35" s="109"/>
      <c r="J35" s="68"/>
      <c r="K35" s="68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34"/>
      <c r="F36" s="38" t="s">
        <v>45</v>
      </c>
      <c r="G36" s="34"/>
      <c r="H36" s="34"/>
      <c r="I36" s="111" t="s">
        <v>44</v>
      </c>
      <c r="J36" s="38" t="s">
        <v>46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112" t="s">
        <v>47</v>
      </c>
      <c r="E37" s="28" t="s">
        <v>48</v>
      </c>
      <c r="F37" s="113">
        <f>ROUND((SUM(BE132:BE177)),  2)</f>
        <v>0</v>
      </c>
      <c r="G37" s="34"/>
      <c r="H37" s="34"/>
      <c r="I37" s="114">
        <v>0.21</v>
      </c>
      <c r="J37" s="113">
        <f>ROUND(((SUM(BE132:BE177))*I37),  2)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49</v>
      </c>
      <c r="F38" s="113">
        <f>ROUND((SUM(BF132:BF177)),  2)</f>
        <v>0</v>
      </c>
      <c r="G38" s="34"/>
      <c r="H38" s="34"/>
      <c r="I38" s="114">
        <v>0.15</v>
      </c>
      <c r="J38" s="113">
        <f>ROUND(((SUM(BF132:BF177))*I38),  2)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50</v>
      </c>
      <c r="F39" s="113">
        <f>ROUND((SUM(BG132:BG177)),  2)</f>
        <v>0</v>
      </c>
      <c r="G39" s="34"/>
      <c r="H39" s="34"/>
      <c r="I39" s="114">
        <v>0.21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35"/>
      <c r="C40" s="34"/>
      <c r="D40" s="34"/>
      <c r="E40" s="28" t="s">
        <v>51</v>
      </c>
      <c r="F40" s="113">
        <f>ROUND((SUM(BH132:BH177)),  2)</f>
        <v>0</v>
      </c>
      <c r="G40" s="34"/>
      <c r="H40" s="34"/>
      <c r="I40" s="114">
        <v>0.15</v>
      </c>
      <c r="J40" s="113">
        <f>0</f>
        <v>0</v>
      </c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" hidden="1" customHeight="1">
      <c r="A41" s="34"/>
      <c r="B41" s="35"/>
      <c r="C41" s="34"/>
      <c r="D41" s="34"/>
      <c r="E41" s="28" t="s">
        <v>52</v>
      </c>
      <c r="F41" s="113">
        <f>ROUND((SUM(BI132:BI177)),  2)</f>
        <v>0</v>
      </c>
      <c r="G41" s="34"/>
      <c r="H41" s="34"/>
      <c r="I41" s="114">
        <v>0</v>
      </c>
      <c r="J41" s="113">
        <f>0</f>
        <v>0</v>
      </c>
      <c r="K41" s="34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hidden="1" customHeight="1">
      <c r="A43" s="34"/>
      <c r="B43" s="35"/>
      <c r="C43" s="115"/>
      <c r="D43" s="116" t="s">
        <v>53</v>
      </c>
      <c r="E43" s="62"/>
      <c r="F43" s="62"/>
      <c r="G43" s="117" t="s">
        <v>54</v>
      </c>
      <c r="H43" s="118" t="s">
        <v>55</v>
      </c>
      <c r="I43" s="119"/>
      <c r="J43" s="120">
        <f>SUM(J34:J41)</f>
        <v>0</v>
      </c>
      <c r="K43" s="121"/>
      <c r="L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" hidden="1" customHeight="1">
      <c r="A44" s="34"/>
      <c r="B44" s="35"/>
      <c r="C44" s="34"/>
      <c r="D44" s="34"/>
      <c r="E44" s="34"/>
      <c r="F44" s="34"/>
      <c r="G44" s="34"/>
      <c r="H44" s="34"/>
      <c r="I44" s="103"/>
      <c r="J44" s="34"/>
      <c r="K44" s="34"/>
      <c r="L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1" customFormat="1" ht="14.4" customHeight="1">
      <c r="B87" s="21"/>
      <c r="E87" s="293" t="s">
        <v>599</v>
      </c>
      <c r="F87" s="256"/>
      <c r="G87" s="256"/>
      <c r="H87" s="256"/>
      <c r="I87" s="100"/>
      <c r="L87" s="21"/>
    </row>
    <row r="88" spans="1:31" s="1" customFormat="1" ht="12" customHeight="1">
      <c r="B88" s="21"/>
      <c r="C88" s="28" t="s">
        <v>600</v>
      </c>
      <c r="I88" s="100"/>
      <c r="L88" s="21"/>
    </row>
    <row r="89" spans="1:31" s="2" customFormat="1" ht="14.4" customHeight="1">
      <c r="A89" s="34"/>
      <c r="B89" s="35"/>
      <c r="C89" s="34"/>
      <c r="D89" s="34"/>
      <c r="E89" s="296" t="s">
        <v>1729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1730</v>
      </c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4.4" customHeight="1">
      <c r="A91" s="34"/>
      <c r="B91" s="35"/>
      <c r="C91" s="34"/>
      <c r="D91" s="34"/>
      <c r="E91" s="285" t="str">
        <f>E13</f>
        <v>SO 601.2.2 - Veřejné osvětlení</v>
      </c>
      <c r="F91" s="292"/>
      <c r="G91" s="292"/>
      <c r="H91" s="292"/>
      <c r="I91" s="103"/>
      <c r="J91" s="34"/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8" t="s">
        <v>22</v>
      </c>
      <c r="D93" s="34"/>
      <c r="E93" s="34"/>
      <c r="F93" s="26" t="str">
        <f>F16</f>
        <v>Ostrava</v>
      </c>
      <c r="G93" s="34"/>
      <c r="H93" s="34"/>
      <c r="I93" s="104" t="s">
        <v>24</v>
      </c>
      <c r="J93" s="57" t="str">
        <f>IF(J16="","",J16)</f>
        <v>11. 2. 2020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" customHeight="1">
      <c r="A94" s="34"/>
      <c r="B94" s="35"/>
      <c r="C94" s="34"/>
      <c r="D94" s="34"/>
      <c r="E94" s="34"/>
      <c r="F94" s="34"/>
      <c r="G94" s="34"/>
      <c r="H94" s="34"/>
      <c r="I94" s="103"/>
      <c r="J94" s="34"/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6.4" customHeight="1">
      <c r="A95" s="34"/>
      <c r="B95" s="35"/>
      <c r="C95" s="28" t="s">
        <v>30</v>
      </c>
      <c r="D95" s="34"/>
      <c r="E95" s="34"/>
      <c r="F95" s="26" t="str">
        <f>E19</f>
        <v>SMO městský obvod Ostrava - Jih</v>
      </c>
      <c r="G95" s="34"/>
      <c r="H95" s="34"/>
      <c r="I95" s="104" t="s">
        <v>36</v>
      </c>
      <c r="J95" s="32" t="str">
        <f>E25</f>
        <v>PROJEKT 2010, s.r.o.</v>
      </c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6" customHeight="1">
      <c r="A96" s="34"/>
      <c r="B96" s="35"/>
      <c r="C96" s="28" t="s">
        <v>34</v>
      </c>
      <c r="D96" s="34"/>
      <c r="E96" s="34"/>
      <c r="F96" s="26" t="str">
        <f>IF(E22="","",E22)</f>
        <v>Vyplň údaj</v>
      </c>
      <c r="G96" s="34"/>
      <c r="H96" s="34"/>
      <c r="I96" s="104" t="s">
        <v>39</v>
      </c>
      <c r="J96" s="32" t="str">
        <f>E28</f>
        <v>M. Morská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29" t="s">
        <v>131</v>
      </c>
      <c r="D98" s="115"/>
      <c r="E98" s="115"/>
      <c r="F98" s="115"/>
      <c r="G98" s="115"/>
      <c r="H98" s="115"/>
      <c r="I98" s="130"/>
      <c r="J98" s="131" t="s">
        <v>132</v>
      </c>
      <c r="K98" s="115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4"/>
      <c r="D99" s="34"/>
      <c r="E99" s="34"/>
      <c r="F99" s="34"/>
      <c r="G99" s="34"/>
      <c r="H99" s="34"/>
      <c r="I99" s="103"/>
      <c r="J99" s="34"/>
      <c r="K99" s="34"/>
      <c r="L99" s="4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8" customHeight="1">
      <c r="A100" s="34"/>
      <c r="B100" s="35"/>
      <c r="C100" s="132" t="s">
        <v>133</v>
      </c>
      <c r="D100" s="34"/>
      <c r="E100" s="34"/>
      <c r="F100" s="34"/>
      <c r="G100" s="34"/>
      <c r="H100" s="34"/>
      <c r="I100" s="103"/>
      <c r="J100" s="73">
        <f>J132</f>
        <v>0</v>
      </c>
      <c r="K100" s="34"/>
      <c r="L100" s="4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8" t="s">
        <v>134</v>
      </c>
    </row>
    <row r="101" spans="1:47" s="9" customFormat="1" ht="24.9" customHeight="1">
      <c r="B101" s="133"/>
      <c r="D101" s="134" t="s">
        <v>142</v>
      </c>
      <c r="E101" s="135"/>
      <c r="F101" s="135"/>
      <c r="G101" s="135"/>
      <c r="H101" s="135"/>
      <c r="I101" s="136"/>
      <c r="J101" s="137">
        <f>J133</f>
        <v>0</v>
      </c>
      <c r="L101" s="133"/>
    </row>
    <row r="102" spans="1:47" s="10" customFormat="1" ht="19.95" customHeight="1">
      <c r="B102" s="138"/>
      <c r="D102" s="139" t="s">
        <v>1732</v>
      </c>
      <c r="E102" s="140"/>
      <c r="F102" s="140"/>
      <c r="G102" s="140"/>
      <c r="H102" s="140"/>
      <c r="I102" s="141"/>
      <c r="J102" s="142">
        <f>J134</f>
        <v>0</v>
      </c>
      <c r="L102" s="138"/>
    </row>
    <row r="103" spans="1:47" s="10" customFormat="1" ht="19.95" customHeight="1">
      <c r="B103" s="138"/>
      <c r="D103" s="139" t="s">
        <v>1733</v>
      </c>
      <c r="E103" s="140"/>
      <c r="F103" s="140"/>
      <c r="G103" s="140"/>
      <c r="H103" s="140"/>
      <c r="I103" s="141"/>
      <c r="J103" s="142">
        <f>J142</f>
        <v>0</v>
      </c>
      <c r="L103" s="138"/>
    </row>
    <row r="104" spans="1:47" s="10" customFormat="1" ht="19.95" customHeight="1">
      <c r="B104" s="138"/>
      <c r="D104" s="139" t="s">
        <v>1734</v>
      </c>
      <c r="E104" s="140"/>
      <c r="F104" s="140"/>
      <c r="G104" s="140"/>
      <c r="H104" s="140"/>
      <c r="I104" s="141"/>
      <c r="J104" s="142">
        <f>J144</f>
        <v>0</v>
      </c>
      <c r="L104" s="138"/>
    </row>
    <row r="105" spans="1:47" s="10" customFormat="1" ht="19.95" customHeight="1">
      <c r="B105" s="138"/>
      <c r="D105" s="139" t="s">
        <v>1735</v>
      </c>
      <c r="E105" s="140"/>
      <c r="F105" s="140"/>
      <c r="G105" s="140"/>
      <c r="H105" s="140"/>
      <c r="I105" s="141"/>
      <c r="J105" s="142">
        <f>J160</f>
        <v>0</v>
      </c>
      <c r="L105" s="138"/>
    </row>
    <row r="106" spans="1:47" s="10" customFormat="1" ht="19.95" customHeight="1">
      <c r="B106" s="138"/>
      <c r="D106" s="139" t="s">
        <v>1736</v>
      </c>
      <c r="E106" s="140"/>
      <c r="F106" s="140"/>
      <c r="G106" s="140"/>
      <c r="H106" s="140"/>
      <c r="I106" s="141"/>
      <c r="J106" s="142">
        <f>J165</f>
        <v>0</v>
      </c>
      <c r="L106" s="138"/>
    </row>
    <row r="107" spans="1:47" s="10" customFormat="1" ht="19.95" customHeight="1">
      <c r="B107" s="138"/>
      <c r="D107" s="139" t="s">
        <v>1737</v>
      </c>
      <c r="E107" s="140"/>
      <c r="F107" s="140"/>
      <c r="G107" s="140"/>
      <c r="H107" s="140"/>
      <c r="I107" s="141"/>
      <c r="J107" s="142">
        <f>J168</f>
        <v>0</v>
      </c>
      <c r="L107" s="138"/>
    </row>
    <row r="108" spans="1:47" s="9" customFormat="1" ht="24.9" customHeight="1">
      <c r="B108" s="133"/>
      <c r="D108" s="134" t="s">
        <v>1739</v>
      </c>
      <c r="E108" s="135"/>
      <c r="F108" s="135"/>
      <c r="G108" s="135"/>
      <c r="H108" s="135"/>
      <c r="I108" s="136"/>
      <c r="J108" s="137">
        <f>J170</f>
        <v>0</v>
      </c>
      <c r="L108" s="133"/>
    </row>
    <row r="109" spans="1:47" s="2" customFormat="1" ht="21.75" customHeight="1">
      <c r="A109" s="34"/>
      <c r="B109" s="35"/>
      <c r="C109" s="34"/>
      <c r="D109" s="34"/>
      <c r="E109" s="34"/>
      <c r="F109" s="34"/>
      <c r="G109" s="34"/>
      <c r="H109" s="34"/>
      <c r="I109" s="103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" customHeight="1">
      <c r="A110" s="34"/>
      <c r="B110" s="49"/>
      <c r="C110" s="50"/>
      <c r="D110" s="50"/>
      <c r="E110" s="50"/>
      <c r="F110" s="50"/>
      <c r="G110" s="50"/>
      <c r="H110" s="50"/>
      <c r="I110" s="127"/>
      <c r="J110" s="50"/>
      <c r="K110" s="50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" customHeight="1">
      <c r="A114" s="34"/>
      <c r="B114" s="51"/>
      <c r="C114" s="52"/>
      <c r="D114" s="52"/>
      <c r="E114" s="52"/>
      <c r="F114" s="52"/>
      <c r="G114" s="52"/>
      <c r="H114" s="52"/>
      <c r="I114" s="128"/>
      <c r="J114" s="52"/>
      <c r="K114" s="52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" customHeight="1">
      <c r="A115" s="34"/>
      <c r="B115" s="35"/>
      <c r="C115" s="22" t="s">
        <v>144</v>
      </c>
      <c r="D115" s="34"/>
      <c r="E115" s="34"/>
      <c r="F115" s="34"/>
      <c r="G115" s="34"/>
      <c r="H115" s="34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" customHeight="1">
      <c r="A116" s="34"/>
      <c r="B116" s="35"/>
      <c r="C116" s="34"/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8" t="s">
        <v>16</v>
      </c>
      <c r="D117" s="34"/>
      <c r="E117" s="34"/>
      <c r="F117" s="34"/>
      <c r="G117" s="34"/>
      <c r="H117" s="3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" customHeight="1">
      <c r="A118" s="34"/>
      <c r="B118" s="35"/>
      <c r="C118" s="34"/>
      <c r="D118" s="34"/>
      <c r="E118" s="293" t="str">
        <f>E7</f>
        <v>Rekonstrukce podchodu pod ul. Horní, náměstí Ostrava - Jih, revize c</v>
      </c>
      <c r="F118" s="294"/>
      <c r="G118" s="294"/>
      <c r="H118" s="29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8" t="s">
        <v>127</v>
      </c>
      <c r="I119" s="100"/>
      <c r="L119" s="21"/>
    </row>
    <row r="120" spans="1:31" s="1" customFormat="1" ht="14.4" customHeight="1">
      <c r="B120" s="21"/>
      <c r="E120" s="293" t="s">
        <v>599</v>
      </c>
      <c r="F120" s="256"/>
      <c r="G120" s="256"/>
      <c r="H120" s="256"/>
      <c r="I120" s="100"/>
      <c r="L120" s="21"/>
    </row>
    <row r="121" spans="1:31" s="1" customFormat="1" ht="12" customHeight="1">
      <c r="B121" s="21"/>
      <c r="C121" s="28" t="s">
        <v>600</v>
      </c>
      <c r="I121" s="100"/>
      <c r="L121" s="21"/>
    </row>
    <row r="122" spans="1:31" s="2" customFormat="1" ht="14.4" customHeight="1">
      <c r="A122" s="34"/>
      <c r="B122" s="35"/>
      <c r="C122" s="34"/>
      <c r="D122" s="34"/>
      <c r="E122" s="296" t="s">
        <v>1729</v>
      </c>
      <c r="F122" s="292"/>
      <c r="G122" s="292"/>
      <c r="H122" s="292"/>
      <c r="I122" s="103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8" t="s">
        <v>1730</v>
      </c>
      <c r="D123" s="34"/>
      <c r="E123" s="34"/>
      <c r="F123" s="34"/>
      <c r="G123" s="34"/>
      <c r="H123" s="34"/>
      <c r="I123" s="103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4.4" customHeight="1">
      <c r="A124" s="34"/>
      <c r="B124" s="35"/>
      <c r="C124" s="34"/>
      <c r="D124" s="34"/>
      <c r="E124" s="285" t="str">
        <f>E13</f>
        <v>SO 601.2.2 - Veřejné osvětlení</v>
      </c>
      <c r="F124" s="292"/>
      <c r="G124" s="292"/>
      <c r="H124" s="292"/>
      <c r="I124" s="103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" customHeight="1">
      <c r="A125" s="34"/>
      <c r="B125" s="35"/>
      <c r="C125" s="34"/>
      <c r="D125" s="34"/>
      <c r="E125" s="34"/>
      <c r="F125" s="34"/>
      <c r="G125" s="34"/>
      <c r="H125" s="34"/>
      <c r="I125" s="103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22</v>
      </c>
      <c r="D126" s="34"/>
      <c r="E126" s="34"/>
      <c r="F126" s="26" t="str">
        <f>F16</f>
        <v>Ostrava</v>
      </c>
      <c r="G126" s="34"/>
      <c r="H126" s="34"/>
      <c r="I126" s="104" t="s">
        <v>24</v>
      </c>
      <c r="J126" s="57" t="str">
        <f>IF(J16="","",J16)</f>
        <v>11. 2. 2020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" customHeight="1">
      <c r="A127" s="34"/>
      <c r="B127" s="35"/>
      <c r="C127" s="34"/>
      <c r="D127" s="34"/>
      <c r="E127" s="34"/>
      <c r="F127" s="34"/>
      <c r="G127" s="34"/>
      <c r="H127" s="34"/>
      <c r="I127" s="103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6.4" customHeight="1">
      <c r="A128" s="34"/>
      <c r="B128" s="35"/>
      <c r="C128" s="28" t="s">
        <v>30</v>
      </c>
      <c r="D128" s="34"/>
      <c r="E128" s="34"/>
      <c r="F128" s="26" t="str">
        <f>E19</f>
        <v>SMO městský obvod Ostrava - Jih</v>
      </c>
      <c r="G128" s="34"/>
      <c r="H128" s="34"/>
      <c r="I128" s="104" t="s">
        <v>36</v>
      </c>
      <c r="J128" s="32" t="str">
        <f>E25</f>
        <v>PROJEKT 2010, s.r.o.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6" customHeight="1">
      <c r="A129" s="34"/>
      <c r="B129" s="35"/>
      <c r="C129" s="28" t="s">
        <v>34</v>
      </c>
      <c r="D129" s="34"/>
      <c r="E129" s="34"/>
      <c r="F129" s="26" t="str">
        <f>IF(E22="","",E22)</f>
        <v>Vyplň údaj</v>
      </c>
      <c r="G129" s="34"/>
      <c r="H129" s="34"/>
      <c r="I129" s="104" t="s">
        <v>39</v>
      </c>
      <c r="J129" s="32" t="str">
        <f>E28</f>
        <v>M. Morská</v>
      </c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4"/>
      <c r="D130" s="34"/>
      <c r="E130" s="34"/>
      <c r="F130" s="34"/>
      <c r="G130" s="34"/>
      <c r="H130" s="34"/>
      <c r="I130" s="103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43"/>
      <c r="B131" s="144"/>
      <c r="C131" s="145" t="s">
        <v>145</v>
      </c>
      <c r="D131" s="146" t="s">
        <v>68</v>
      </c>
      <c r="E131" s="146" t="s">
        <v>64</v>
      </c>
      <c r="F131" s="146" t="s">
        <v>65</v>
      </c>
      <c r="G131" s="146" t="s">
        <v>146</v>
      </c>
      <c r="H131" s="146" t="s">
        <v>147</v>
      </c>
      <c r="I131" s="147" t="s">
        <v>148</v>
      </c>
      <c r="J131" s="148" t="s">
        <v>132</v>
      </c>
      <c r="K131" s="149" t="s">
        <v>149</v>
      </c>
      <c r="L131" s="150"/>
      <c r="M131" s="64" t="s">
        <v>1</v>
      </c>
      <c r="N131" s="65" t="s">
        <v>47</v>
      </c>
      <c r="O131" s="65" t="s">
        <v>150</v>
      </c>
      <c r="P131" s="65" t="s">
        <v>151</v>
      </c>
      <c r="Q131" s="65" t="s">
        <v>152</v>
      </c>
      <c r="R131" s="65" t="s">
        <v>153</v>
      </c>
      <c r="S131" s="65" t="s">
        <v>154</v>
      </c>
      <c r="T131" s="66" t="s">
        <v>155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</row>
    <row r="132" spans="1:65" s="2" customFormat="1" ht="22.8" customHeight="1">
      <c r="A132" s="34"/>
      <c r="B132" s="35"/>
      <c r="C132" s="71" t="s">
        <v>156</v>
      </c>
      <c r="D132" s="34"/>
      <c r="E132" s="34"/>
      <c r="F132" s="34"/>
      <c r="G132" s="34"/>
      <c r="H132" s="34"/>
      <c r="I132" s="103"/>
      <c r="J132" s="151">
        <f>BK132</f>
        <v>0</v>
      </c>
      <c r="K132" s="34"/>
      <c r="L132" s="35"/>
      <c r="M132" s="67"/>
      <c r="N132" s="58"/>
      <c r="O132" s="68"/>
      <c r="P132" s="152">
        <f>P133+P170</f>
        <v>0</v>
      </c>
      <c r="Q132" s="68"/>
      <c r="R132" s="152">
        <f>R133+R170</f>
        <v>0</v>
      </c>
      <c r="S132" s="68"/>
      <c r="T132" s="153">
        <f>T133+T170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82</v>
      </c>
      <c r="AU132" s="18" t="s">
        <v>134</v>
      </c>
      <c r="BK132" s="154">
        <f>BK133+BK170</f>
        <v>0</v>
      </c>
    </row>
    <row r="133" spans="1:65" s="12" customFormat="1" ht="25.95" customHeight="1">
      <c r="B133" s="155"/>
      <c r="D133" s="156" t="s">
        <v>82</v>
      </c>
      <c r="E133" s="157" t="s">
        <v>209</v>
      </c>
      <c r="F133" s="157" t="s">
        <v>333</v>
      </c>
      <c r="I133" s="158"/>
      <c r="J133" s="159">
        <f>BK133</f>
        <v>0</v>
      </c>
      <c r="L133" s="155"/>
      <c r="M133" s="160"/>
      <c r="N133" s="161"/>
      <c r="O133" s="161"/>
      <c r="P133" s="162">
        <f>P134+P142+P144+P160+P165+P168</f>
        <v>0</v>
      </c>
      <c r="Q133" s="161"/>
      <c r="R133" s="162">
        <f>R134+R142+R144+R160+R165+R168</f>
        <v>0</v>
      </c>
      <c r="S133" s="161"/>
      <c r="T133" s="163">
        <f>T134+T142+T144+T160+T165+T168</f>
        <v>0</v>
      </c>
      <c r="AR133" s="156" t="s">
        <v>91</v>
      </c>
      <c r="AT133" s="164" t="s">
        <v>82</v>
      </c>
      <c r="AU133" s="164" t="s">
        <v>83</v>
      </c>
      <c r="AY133" s="156" t="s">
        <v>159</v>
      </c>
      <c r="BK133" s="165">
        <f>BK134+BK142+BK144+BK160+BK165+BK168</f>
        <v>0</v>
      </c>
    </row>
    <row r="134" spans="1:65" s="12" customFormat="1" ht="22.8" customHeight="1">
      <c r="B134" s="155"/>
      <c r="D134" s="156" t="s">
        <v>82</v>
      </c>
      <c r="E134" s="166" t="s">
        <v>93</v>
      </c>
      <c r="F134" s="166" t="s">
        <v>1740</v>
      </c>
      <c r="I134" s="158"/>
      <c r="J134" s="167">
        <f>BK134</f>
        <v>0</v>
      </c>
      <c r="L134" s="155"/>
      <c r="M134" s="160"/>
      <c r="N134" s="161"/>
      <c r="O134" s="161"/>
      <c r="P134" s="162">
        <f>SUM(P135:P141)</f>
        <v>0</v>
      </c>
      <c r="Q134" s="161"/>
      <c r="R134" s="162">
        <f>SUM(R135:R141)</f>
        <v>0</v>
      </c>
      <c r="S134" s="161"/>
      <c r="T134" s="163">
        <f>SUM(T135:T141)</f>
        <v>0</v>
      </c>
      <c r="AR134" s="156" t="s">
        <v>91</v>
      </c>
      <c r="AT134" s="164" t="s">
        <v>82</v>
      </c>
      <c r="AU134" s="164" t="s">
        <v>91</v>
      </c>
      <c r="AY134" s="156" t="s">
        <v>159</v>
      </c>
      <c r="BK134" s="165">
        <f>SUM(BK135:BK141)</f>
        <v>0</v>
      </c>
    </row>
    <row r="135" spans="1:65" s="2" customFormat="1" ht="19.8" customHeight="1">
      <c r="A135" s="34"/>
      <c r="B135" s="168"/>
      <c r="C135" s="169" t="s">
        <v>91</v>
      </c>
      <c r="D135" s="169" t="s">
        <v>161</v>
      </c>
      <c r="E135" s="170" t="s">
        <v>1741</v>
      </c>
      <c r="F135" s="171" t="s">
        <v>1742</v>
      </c>
      <c r="G135" s="172" t="s">
        <v>238</v>
      </c>
      <c r="H135" s="173">
        <v>110</v>
      </c>
      <c r="I135" s="174"/>
      <c r="J135" s="175">
        <f t="shared" ref="J135:J141" si="0">ROUND(I135*H135,2)</f>
        <v>0</v>
      </c>
      <c r="K135" s="176"/>
      <c r="L135" s="35"/>
      <c r="M135" s="177" t="s">
        <v>1</v>
      </c>
      <c r="N135" s="178" t="s">
        <v>48</v>
      </c>
      <c r="O135" s="60"/>
      <c r="P135" s="179">
        <f t="shared" ref="P135:P141" si="1">O135*H135</f>
        <v>0</v>
      </c>
      <c r="Q135" s="179">
        <v>0</v>
      </c>
      <c r="R135" s="179">
        <f t="shared" ref="R135:R141" si="2">Q135*H135</f>
        <v>0</v>
      </c>
      <c r="S135" s="179">
        <v>0</v>
      </c>
      <c r="T135" s="180">
        <f t="shared" ref="T135:T141" si="3"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165</v>
      </c>
      <c r="AT135" s="181" t="s">
        <v>161</v>
      </c>
      <c r="AU135" s="181" t="s">
        <v>93</v>
      </c>
      <c r="AY135" s="18" t="s">
        <v>159</v>
      </c>
      <c r="BE135" s="182">
        <f t="shared" ref="BE135:BE141" si="4">IF(N135="základní",J135,0)</f>
        <v>0</v>
      </c>
      <c r="BF135" s="182">
        <f t="shared" ref="BF135:BF141" si="5">IF(N135="snížená",J135,0)</f>
        <v>0</v>
      </c>
      <c r="BG135" s="182">
        <f t="shared" ref="BG135:BG141" si="6">IF(N135="zákl. přenesená",J135,0)</f>
        <v>0</v>
      </c>
      <c r="BH135" s="182">
        <f t="shared" ref="BH135:BH141" si="7">IF(N135="sníž. přenesená",J135,0)</f>
        <v>0</v>
      </c>
      <c r="BI135" s="182">
        <f t="shared" ref="BI135:BI141" si="8">IF(N135="nulová",J135,0)</f>
        <v>0</v>
      </c>
      <c r="BJ135" s="18" t="s">
        <v>91</v>
      </c>
      <c r="BK135" s="182">
        <f t="shared" ref="BK135:BK141" si="9">ROUND(I135*H135,2)</f>
        <v>0</v>
      </c>
      <c r="BL135" s="18" t="s">
        <v>165</v>
      </c>
      <c r="BM135" s="181" t="s">
        <v>1905</v>
      </c>
    </row>
    <row r="136" spans="1:65" s="2" customFormat="1" ht="19.8" customHeight="1">
      <c r="A136" s="34"/>
      <c r="B136" s="168"/>
      <c r="C136" s="169" t="s">
        <v>93</v>
      </c>
      <c r="D136" s="169" t="s">
        <v>161</v>
      </c>
      <c r="E136" s="170" t="s">
        <v>1744</v>
      </c>
      <c r="F136" s="171" t="s">
        <v>1745</v>
      </c>
      <c r="G136" s="172" t="s">
        <v>238</v>
      </c>
      <c r="H136" s="173">
        <v>30</v>
      </c>
      <c r="I136" s="174"/>
      <c r="J136" s="175">
        <f t="shared" si="0"/>
        <v>0</v>
      </c>
      <c r="K136" s="176"/>
      <c r="L136" s="35"/>
      <c r="M136" s="177" t="s">
        <v>1</v>
      </c>
      <c r="N136" s="178" t="s">
        <v>48</v>
      </c>
      <c r="O136" s="60"/>
      <c r="P136" s="179">
        <f t="shared" si="1"/>
        <v>0</v>
      </c>
      <c r="Q136" s="179">
        <v>0</v>
      </c>
      <c r="R136" s="179">
        <f t="shared" si="2"/>
        <v>0</v>
      </c>
      <c r="S136" s="179">
        <v>0</v>
      </c>
      <c r="T136" s="18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165</v>
      </c>
      <c r="AT136" s="181" t="s">
        <v>161</v>
      </c>
      <c r="AU136" s="181" t="s">
        <v>93</v>
      </c>
      <c r="AY136" s="18" t="s">
        <v>159</v>
      </c>
      <c r="BE136" s="182">
        <f t="shared" si="4"/>
        <v>0</v>
      </c>
      <c r="BF136" s="182">
        <f t="shared" si="5"/>
        <v>0</v>
      </c>
      <c r="BG136" s="182">
        <f t="shared" si="6"/>
        <v>0</v>
      </c>
      <c r="BH136" s="182">
        <f t="shared" si="7"/>
        <v>0</v>
      </c>
      <c r="BI136" s="182">
        <f t="shared" si="8"/>
        <v>0</v>
      </c>
      <c r="BJ136" s="18" t="s">
        <v>91</v>
      </c>
      <c r="BK136" s="182">
        <f t="shared" si="9"/>
        <v>0</v>
      </c>
      <c r="BL136" s="18" t="s">
        <v>165</v>
      </c>
      <c r="BM136" s="181" t="s">
        <v>1906</v>
      </c>
    </row>
    <row r="137" spans="1:65" s="2" customFormat="1" ht="19.8" customHeight="1">
      <c r="A137" s="34"/>
      <c r="B137" s="168"/>
      <c r="C137" s="169" t="s">
        <v>109</v>
      </c>
      <c r="D137" s="169" t="s">
        <v>161</v>
      </c>
      <c r="E137" s="170" t="s">
        <v>1907</v>
      </c>
      <c r="F137" s="171" t="s">
        <v>1908</v>
      </c>
      <c r="G137" s="172" t="s">
        <v>238</v>
      </c>
      <c r="H137" s="173">
        <v>65</v>
      </c>
      <c r="I137" s="174"/>
      <c r="J137" s="175">
        <f t="shared" si="0"/>
        <v>0</v>
      </c>
      <c r="K137" s="176"/>
      <c r="L137" s="35"/>
      <c r="M137" s="177" t="s">
        <v>1</v>
      </c>
      <c r="N137" s="178" t="s">
        <v>48</v>
      </c>
      <c r="O137" s="60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165</v>
      </c>
      <c r="AT137" s="181" t="s">
        <v>161</v>
      </c>
      <c r="AU137" s="181" t="s">
        <v>93</v>
      </c>
      <c r="AY137" s="18" t="s">
        <v>159</v>
      </c>
      <c r="BE137" s="182">
        <f t="shared" si="4"/>
        <v>0</v>
      </c>
      <c r="BF137" s="182">
        <f t="shared" si="5"/>
        <v>0</v>
      </c>
      <c r="BG137" s="182">
        <f t="shared" si="6"/>
        <v>0</v>
      </c>
      <c r="BH137" s="182">
        <f t="shared" si="7"/>
        <v>0</v>
      </c>
      <c r="BI137" s="182">
        <f t="shared" si="8"/>
        <v>0</v>
      </c>
      <c r="BJ137" s="18" t="s">
        <v>91</v>
      </c>
      <c r="BK137" s="182">
        <f t="shared" si="9"/>
        <v>0</v>
      </c>
      <c r="BL137" s="18" t="s">
        <v>165</v>
      </c>
      <c r="BM137" s="181" t="s">
        <v>1909</v>
      </c>
    </row>
    <row r="138" spans="1:65" s="2" customFormat="1" ht="19.8" customHeight="1">
      <c r="A138" s="34"/>
      <c r="B138" s="168"/>
      <c r="C138" s="169" t="s">
        <v>165</v>
      </c>
      <c r="D138" s="169" t="s">
        <v>161</v>
      </c>
      <c r="E138" s="170" t="s">
        <v>1910</v>
      </c>
      <c r="F138" s="171" t="s">
        <v>1911</v>
      </c>
      <c r="G138" s="172" t="s">
        <v>238</v>
      </c>
      <c r="H138" s="173">
        <v>20</v>
      </c>
      <c r="I138" s="174"/>
      <c r="J138" s="175">
        <f t="shared" si="0"/>
        <v>0</v>
      </c>
      <c r="K138" s="176"/>
      <c r="L138" s="35"/>
      <c r="M138" s="177" t="s">
        <v>1</v>
      </c>
      <c r="N138" s="178" t="s">
        <v>48</v>
      </c>
      <c r="O138" s="60"/>
      <c r="P138" s="179">
        <f t="shared" si="1"/>
        <v>0</v>
      </c>
      <c r="Q138" s="179">
        <v>0</v>
      </c>
      <c r="R138" s="179">
        <f t="shared" si="2"/>
        <v>0</v>
      </c>
      <c r="S138" s="179">
        <v>0</v>
      </c>
      <c r="T138" s="18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165</v>
      </c>
      <c r="AT138" s="181" t="s">
        <v>161</v>
      </c>
      <c r="AU138" s="181" t="s">
        <v>93</v>
      </c>
      <c r="AY138" s="18" t="s">
        <v>159</v>
      </c>
      <c r="BE138" s="182">
        <f t="shared" si="4"/>
        <v>0</v>
      </c>
      <c r="BF138" s="182">
        <f t="shared" si="5"/>
        <v>0</v>
      </c>
      <c r="BG138" s="182">
        <f t="shared" si="6"/>
        <v>0</v>
      </c>
      <c r="BH138" s="182">
        <f t="shared" si="7"/>
        <v>0</v>
      </c>
      <c r="BI138" s="182">
        <f t="shared" si="8"/>
        <v>0</v>
      </c>
      <c r="BJ138" s="18" t="s">
        <v>91</v>
      </c>
      <c r="BK138" s="182">
        <f t="shared" si="9"/>
        <v>0</v>
      </c>
      <c r="BL138" s="18" t="s">
        <v>165</v>
      </c>
      <c r="BM138" s="181" t="s">
        <v>1912</v>
      </c>
    </row>
    <row r="139" spans="1:65" s="2" customFormat="1" ht="19.8" customHeight="1">
      <c r="A139" s="34"/>
      <c r="B139" s="168"/>
      <c r="C139" s="169" t="s">
        <v>185</v>
      </c>
      <c r="D139" s="169" t="s">
        <v>161</v>
      </c>
      <c r="E139" s="170" t="s">
        <v>1913</v>
      </c>
      <c r="F139" s="171" t="s">
        <v>1914</v>
      </c>
      <c r="G139" s="172" t="s">
        <v>238</v>
      </c>
      <c r="H139" s="173">
        <v>300</v>
      </c>
      <c r="I139" s="174"/>
      <c r="J139" s="175">
        <f t="shared" si="0"/>
        <v>0</v>
      </c>
      <c r="K139" s="176"/>
      <c r="L139" s="35"/>
      <c r="M139" s="177" t="s">
        <v>1</v>
      </c>
      <c r="N139" s="178" t="s">
        <v>48</v>
      </c>
      <c r="O139" s="60"/>
      <c r="P139" s="179">
        <f t="shared" si="1"/>
        <v>0</v>
      </c>
      <c r="Q139" s="179">
        <v>0</v>
      </c>
      <c r="R139" s="179">
        <f t="shared" si="2"/>
        <v>0</v>
      </c>
      <c r="S139" s="179">
        <v>0</v>
      </c>
      <c r="T139" s="18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165</v>
      </c>
      <c r="AT139" s="181" t="s">
        <v>161</v>
      </c>
      <c r="AU139" s="181" t="s">
        <v>93</v>
      </c>
      <c r="AY139" s="18" t="s">
        <v>159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91</v>
      </c>
      <c r="BK139" s="182">
        <f t="shared" si="9"/>
        <v>0</v>
      </c>
      <c r="BL139" s="18" t="s">
        <v>165</v>
      </c>
      <c r="BM139" s="181" t="s">
        <v>1915</v>
      </c>
    </row>
    <row r="140" spans="1:65" s="2" customFormat="1" ht="14.4" customHeight="1">
      <c r="A140" s="34"/>
      <c r="B140" s="168"/>
      <c r="C140" s="169" t="s">
        <v>190</v>
      </c>
      <c r="D140" s="169" t="s">
        <v>161</v>
      </c>
      <c r="E140" s="170" t="s">
        <v>1777</v>
      </c>
      <c r="F140" s="171" t="s">
        <v>1778</v>
      </c>
      <c r="G140" s="172" t="s">
        <v>238</v>
      </c>
      <c r="H140" s="173">
        <v>10</v>
      </c>
      <c r="I140" s="174"/>
      <c r="J140" s="175">
        <f t="shared" si="0"/>
        <v>0</v>
      </c>
      <c r="K140" s="176"/>
      <c r="L140" s="35"/>
      <c r="M140" s="177" t="s">
        <v>1</v>
      </c>
      <c r="N140" s="178" t="s">
        <v>48</v>
      </c>
      <c r="O140" s="60"/>
      <c r="P140" s="179">
        <f t="shared" si="1"/>
        <v>0</v>
      </c>
      <c r="Q140" s="179">
        <v>0</v>
      </c>
      <c r="R140" s="179">
        <f t="shared" si="2"/>
        <v>0</v>
      </c>
      <c r="S140" s="179">
        <v>0</v>
      </c>
      <c r="T140" s="18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165</v>
      </c>
      <c r="AT140" s="181" t="s">
        <v>161</v>
      </c>
      <c r="AU140" s="181" t="s">
        <v>93</v>
      </c>
      <c r="AY140" s="18" t="s">
        <v>159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91</v>
      </c>
      <c r="BK140" s="182">
        <f t="shared" si="9"/>
        <v>0</v>
      </c>
      <c r="BL140" s="18" t="s">
        <v>165</v>
      </c>
      <c r="BM140" s="181" t="s">
        <v>1916</v>
      </c>
    </row>
    <row r="141" spans="1:65" s="2" customFormat="1" ht="14.4" customHeight="1">
      <c r="A141" s="34"/>
      <c r="B141" s="168"/>
      <c r="C141" s="207" t="s">
        <v>195</v>
      </c>
      <c r="D141" s="207" t="s">
        <v>209</v>
      </c>
      <c r="E141" s="208" t="s">
        <v>1783</v>
      </c>
      <c r="F141" s="209" t="s">
        <v>1784</v>
      </c>
      <c r="G141" s="210" t="s">
        <v>630</v>
      </c>
      <c r="H141" s="211">
        <v>1</v>
      </c>
      <c r="I141" s="212"/>
      <c r="J141" s="213">
        <f t="shared" si="0"/>
        <v>0</v>
      </c>
      <c r="K141" s="214"/>
      <c r="L141" s="215"/>
      <c r="M141" s="216" t="s">
        <v>1</v>
      </c>
      <c r="N141" s="217" t="s">
        <v>48</v>
      </c>
      <c r="O141" s="60"/>
      <c r="P141" s="179">
        <f t="shared" si="1"/>
        <v>0</v>
      </c>
      <c r="Q141" s="179">
        <v>0</v>
      </c>
      <c r="R141" s="179">
        <f t="shared" si="2"/>
        <v>0</v>
      </c>
      <c r="S141" s="179">
        <v>0</v>
      </c>
      <c r="T141" s="18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200</v>
      </c>
      <c r="AT141" s="181" t="s">
        <v>209</v>
      </c>
      <c r="AU141" s="181" t="s">
        <v>93</v>
      </c>
      <c r="AY141" s="18" t="s">
        <v>159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91</v>
      </c>
      <c r="BK141" s="182">
        <f t="shared" si="9"/>
        <v>0</v>
      </c>
      <c r="BL141" s="18" t="s">
        <v>165</v>
      </c>
      <c r="BM141" s="181" t="s">
        <v>1917</v>
      </c>
    </row>
    <row r="142" spans="1:65" s="12" customFormat="1" ht="22.8" customHeight="1">
      <c r="B142" s="155"/>
      <c r="D142" s="156" t="s">
        <v>82</v>
      </c>
      <c r="E142" s="166" t="s">
        <v>1786</v>
      </c>
      <c r="F142" s="166" t="s">
        <v>1787</v>
      </c>
      <c r="I142" s="158"/>
      <c r="J142" s="167">
        <f>BK142</f>
        <v>0</v>
      </c>
      <c r="L142" s="155"/>
      <c r="M142" s="160"/>
      <c r="N142" s="161"/>
      <c r="O142" s="161"/>
      <c r="P142" s="162">
        <f>P143</f>
        <v>0</v>
      </c>
      <c r="Q142" s="161"/>
      <c r="R142" s="162">
        <f>R143</f>
        <v>0</v>
      </c>
      <c r="S142" s="161"/>
      <c r="T142" s="163">
        <f>T143</f>
        <v>0</v>
      </c>
      <c r="AR142" s="156" t="s">
        <v>91</v>
      </c>
      <c r="AT142" s="164" t="s">
        <v>82</v>
      </c>
      <c r="AU142" s="164" t="s">
        <v>91</v>
      </c>
      <c r="AY142" s="156" t="s">
        <v>159</v>
      </c>
      <c r="BK142" s="165">
        <f>BK143</f>
        <v>0</v>
      </c>
    </row>
    <row r="143" spans="1:65" s="2" customFormat="1" ht="30" customHeight="1">
      <c r="A143" s="34"/>
      <c r="B143" s="168"/>
      <c r="C143" s="169" t="s">
        <v>200</v>
      </c>
      <c r="D143" s="169" t="s">
        <v>161</v>
      </c>
      <c r="E143" s="170" t="s">
        <v>1788</v>
      </c>
      <c r="F143" s="171" t="s">
        <v>1789</v>
      </c>
      <c r="G143" s="172" t="s">
        <v>1790</v>
      </c>
      <c r="H143" s="173">
        <v>1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48</v>
      </c>
      <c r="O143" s="6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165</v>
      </c>
      <c r="AT143" s="181" t="s">
        <v>161</v>
      </c>
      <c r="AU143" s="181" t="s">
        <v>93</v>
      </c>
      <c r="AY143" s="18" t="s">
        <v>159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91</v>
      </c>
      <c r="BK143" s="182">
        <f>ROUND(I143*H143,2)</f>
        <v>0</v>
      </c>
      <c r="BL143" s="18" t="s">
        <v>165</v>
      </c>
      <c r="BM143" s="181" t="s">
        <v>1918</v>
      </c>
    </row>
    <row r="144" spans="1:65" s="12" customFormat="1" ht="22.8" customHeight="1">
      <c r="B144" s="155"/>
      <c r="D144" s="156" t="s">
        <v>82</v>
      </c>
      <c r="E144" s="166" t="s">
        <v>109</v>
      </c>
      <c r="F144" s="166" t="s">
        <v>1792</v>
      </c>
      <c r="I144" s="158"/>
      <c r="J144" s="167">
        <f>BK144</f>
        <v>0</v>
      </c>
      <c r="L144" s="155"/>
      <c r="M144" s="160"/>
      <c r="N144" s="161"/>
      <c r="O144" s="161"/>
      <c r="P144" s="162">
        <f>SUM(P145:P159)</f>
        <v>0</v>
      </c>
      <c r="Q144" s="161"/>
      <c r="R144" s="162">
        <f>SUM(R145:R159)</f>
        <v>0</v>
      </c>
      <c r="S144" s="161"/>
      <c r="T144" s="163">
        <f>SUM(T145:T159)</f>
        <v>0</v>
      </c>
      <c r="AR144" s="156" t="s">
        <v>91</v>
      </c>
      <c r="AT144" s="164" t="s">
        <v>82</v>
      </c>
      <c r="AU144" s="164" t="s">
        <v>91</v>
      </c>
      <c r="AY144" s="156" t="s">
        <v>159</v>
      </c>
      <c r="BK144" s="165">
        <f>SUM(BK145:BK159)</f>
        <v>0</v>
      </c>
    </row>
    <row r="145" spans="1:65" s="2" customFormat="1" ht="50.4" customHeight="1">
      <c r="A145" s="34"/>
      <c r="B145" s="168"/>
      <c r="C145" s="169" t="s">
        <v>204</v>
      </c>
      <c r="D145" s="169" t="s">
        <v>161</v>
      </c>
      <c r="E145" s="170" t="s">
        <v>1919</v>
      </c>
      <c r="F145" s="171" t="s">
        <v>1920</v>
      </c>
      <c r="G145" s="172" t="s">
        <v>295</v>
      </c>
      <c r="H145" s="173">
        <v>15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48</v>
      </c>
      <c r="O145" s="60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165</v>
      </c>
      <c r="AT145" s="181" t="s">
        <v>161</v>
      </c>
      <c r="AU145" s="181" t="s">
        <v>93</v>
      </c>
      <c r="AY145" s="18" t="s">
        <v>159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8" t="s">
        <v>91</v>
      </c>
      <c r="BK145" s="182">
        <f>ROUND(I145*H145,2)</f>
        <v>0</v>
      </c>
      <c r="BL145" s="18" t="s">
        <v>165</v>
      </c>
      <c r="BM145" s="181" t="s">
        <v>1921</v>
      </c>
    </row>
    <row r="146" spans="1:65" s="14" customFormat="1">
      <c r="B146" s="191"/>
      <c r="D146" s="184" t="s">
        <v>167</v>
      </c>
      <c r="E146" s="192" t="s">
        <v>1</v>
      </c>
      <c r="F146" s="193" t="s">
        <v>8</v>
      </c>
      <c r="H146" s="194">
        <v>15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167</v>
      </c>
      <c r="AU146" s="192" t="s">
        <v>93</v>
      </c>
      <c r="AV146" s="14" t="s">
        <v>93</v>
      </c>
      <c r="AW146" s="14" t="s">
        <v>38</v>
      </c>
      <c r="AX146" s="14" t="s">
        <v>91</v>
      </c>
      <c r="AY146" s="192" t="s">
        <v>159</v>
      </c>
    </row>
    <row r="147" spans="1:65" s="13" customFormat="1" ht="30.6">
      <c r="B147" s="183"/>
      <c r="D147" s="184" t="s">
        <v>167</v>
      </c>
      <c r="E147" s="185" t="s">
        <v>1</v>
      </c>
      <c r="F147" s="186" t="s">
        <v>1922</v>
      </c>
      <c r="H147" s="185" t="s">
        <v>1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5" t="s">
        <v>167</v>
      </c>
      <c r="AU147" s="185" t="s">
        <v>93</v>
      </c>
      <c r="AV147" s="13" t="s">
        <v>91</v>
      </c>
      <c r="AW147" s="13" t="s">
        <v>38</v>
      </c>
      <c r="AX147" s="13" t="s">
        <v>83</v>
      </c>
      <c r="AY147" s="185" t="s">
        <v>159</v>
      </c>
    </row>
    <row r="148" spans="1:65" s="13" customFormat="1">
      <c r="B148" s="183"/>
      <c r="D148" s="184" t="s">
        <v>167</v>
      </c>
      <c r="E148" s="185" t="s">
        <v>1</v>
      </c>
      <c r="F148" s="186" t="s">
        <v>1923</v>
      </c>
      <c r="H148" s="185" t="s">
        <v>1</v>
      </c>
      <c r="I148" s="187"/>
      <c r="L148" s="183"/>
      <c r="M148" s="188"/>
      <c r="N148" s="189"/>
      <c r="O148" s="189"/>
      <c r="P148" s="189"/>
      <c r="Q148" s="189"/>
      <c r="R148" s="189"/>
      <c r="S148" s="189"/>
      <c r="T148" s="190"/>
      <c r="AT148" s="185" t="s">
        <v>167</v>
      </c>
      <c r="AU148" s="185" t="s">
        <v>93</v>
      </c>
      <c r="AV148" s="13" t="s">
        <v>91</v>
      </c>
      <c r="AW148" s="13" t="s">
        <v>38</v>
      </c>
      <c r="AX148" s="13" t="s">
        <v>83</v>
      </c>
      <c r="AY148" s="185" t="s">
        <v>159</v>
      </c>
    </row>
    <row r="149" spans="1:65" s="2" customFormat="1" ht="50.4" customHeight="1">
      <c r="A149" s="34"/>
      <c r="B149" s="168"/>
      <c r="C149" s="169" t="s">
        <v>208</v>
      </c>
      <c r="D149" s="169" t="s">
        <v>161</v>
      </c>
      <c r="E149" s="170" t="s">
        <v>1924</v>
      </c>
      <c r="F149" s="171" t="s">
        <v>1925</v>
      </c>
      <c r="G149" s="172" t="s">
        <v>295</v>
      </c>
      <c r="H149" s="173">
        <v>5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48</v>
      </c>
      <c r="O149" s="60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165</v>
      </c>
      <c r="AT149" s="181" t="s">
        <v>161</v>
      </c>
      <c r="AU149" s="181" t="s">
        <v>93</v>
      </c>
      <c r="AY149" s="18" t="s">
        <v>159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91</v>
      </c>
      <c r="BK149" s="182">
        <f>ROUND(I149*H149,2)</f>
        <v>0</v>
      </c>
      <c r="BL149" s="18" t="s">
        <v>165</v>
      </c>
      <c r="BM149" s="181" t="s">
        <v>1926</v>
      </c>
    </row>
    <row r="150" spans="1:65" s="14" customFormat="1">
      <c r="B150" s="191"/>
      <c r="D150" s="184" t="s">
        <v>167</v>
      </c>
      <c r="E150" s="192" t="s">
        <v>1</v>
      </c>
      <c r="F150" s="193" t="s">
        <v>185</v>
      </c>
      <c r="H150" s="194">
        <v>5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167</v>
      </c>
      <c r="AU150" s="192" t="s">
        <v>93</v>
      </c>
      <c r="AV150" s="14" t="s">
        <v>93</v>
      </c>
      <c r="AW150" s="14" t="s">
        <v>38</v>
      </c>
      <c r="AX150" s="14" t="s">
        <v>91</v>
      </c>
      <c r="AY150" s="192" t="s">
        <v>159</v>
      </c>
    </row>
    <row r="151" spans="1:65" s="13" customFormat="1" ht="30.6">
      <c r="B151" s="183"/>
      <c r="D151" s="184" t="s">
        <v>167</v>
      </c>
      <c r="E151" s="185" t="s">
        <v>1</v>
      </c>
      <c r="F151" s="186" t="s">
        <v>1927</v>
      </c>
      <c r="H151" s="185" t="s">
        <v>1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5" t="s">
        <v>167</v>
      </c>
      <c r="AU151" s="185" t="s">
        <v>93</v>
      </c>
      <c r="AV151" s="13" t="s">
        <v>91</v>
      </c>
      <c r="AW151" s="13" t="s">
        <v>38</v>
      </c>
      <c r="AX151" s="13" t="s">
        <v>83</v>
      </c>
      <c r="AY151" s="185" t="s">
        <v>159</v>
      </c>
    </row>
    <row r="152" spans="1:65" s="13" customFormat="1" ht="20.399999999999999">
      <c r="B152" s="183"/>
      <c r="D152" s="184" t="s">
        <v>167</v>
      </c>
      <c r="E152" s="185" t="s">
        <v>1</v>
      </c>
      <c r="F152" s="186" t="s">
        <v>1928</v>
      </c>
      <c r="H152" s="185" t="s">
        <v>1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5" t="s">
        <v>167</v>
      </c>
      <c r="AU152" s="185" t="s">
        <v>93</v>
      </c>
      <c r="AV152" s="13" t="s">
        <v>91</v>
      </c>
      <c r="AW152" s="13" t="s">
        <v>38</v>
      </c>
      <c r="AX152" s="13" t="s">
        <v>83</v>
      </c>
      <c r="AY152" s="185" t="s">
        <v>159</v>
      </c>
    </row>
    <row r="153" spans="1:65" s="2" customFormat="1" ht="60.6" customHeight="1">
      <c r="A153" s="34"/>
      <c r="B153" s="168"/>
      <c r="C153" s="169" t="s">
        <v>215</v>
      </c>
      <c r="D153" s="169" t="s">
        <v>161</v>
      </c>
      <c r="E153" s="170" t="s">
        <v>1929</v>
      </c>
      <c r="F153" s="171" t="s">
        <v>1930</v>
      </c>
      <c r="G153" s="172" t="s">
        <v>295</v>
      </c>
      <c r="H153" s="173">
        <v>8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48</v>
      </c>
      <c r="O153" s="60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165</v>
      </c>
      <c r="AT153" s="181" t="s">
        <v>161</v>
      </c>
      <c r="AU153" s="181" t="s">
        <v>93</v>
      </c>
      <c r="AY153" s="18" t="s">
        <v>159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91</v>
      </c>
      <c r="BK153" s="182">
        <f>ROUND(I153*H153,2)</f>
        <v>0</v>
      </c>
      <c r="BL153" s="18" t="s">
        <v>165</v>
      </c>
      <c r="BM153" s="181" t="s">
        <v>1931</v>
      </c>
    </row>
    <row r="154" spans="1:65" s="14" customFormat="1">
      <c r="B154" s="191"/>
      <c r="D154" s="184" t="s">
        <v>167</v>
      </c>
      <c r="E154" s="192" t="s">
        <v>1</v>
      </c>
      <c r="F154" s="193" t="s">
        <v>200</v>
      </c>
      <c r="H154" s="194">
        <v>8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167</v>
      </c>
      <c r="AU154" s="192" t="s">
        <v>93</v>
      </c>
      <c r="AV154" s="14" t="s">
        <v>93</v>
      </c>
      <c r="AW154" s="14" t="s">
        <v>38</v>
      </c>
      <c r="AX154" s="14" t="s">
        <v>91</v>
      </c>
      <c r="AY154" s="192" t="s">
        <v>159</v>
      </c>
    </row>
    <row r="155" spans="1:65" s="13" customFormat="1" ht="20.399999999999999">
      <c r="B155" s="183"/>
      <c r="D155" s="184" t="s">
        <v>167</v>
      </c>
      <c r="E155" s="185" t="s">
        <v>1</v>
      </c>
      <c r="F155" s="186" t="s">
        <v>1932</v>
      </c>
      <c r="H155" s="185" t="s">
        <v>1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5" t="s">
        <v>167</v>
      </c>
      <c r="AU155" s="185" t="s">
        <v>93</v>
      </c>
      <c r="AV155" s="13" t="s">
        <v>91</v>
      </c>
      <c r="AW155" s="13" t="s">
        <v>38</v>
      </c>
      <c r="AX155" s="13" t="s">
        <v>83</v>
      </c>
      <c r="AY155" s="185" t="s">
        <v>159</v>
      </c>
    </row>
    <row r="156" spans="1:65" s="2" customFormat="1" ht="60.6" customHeight="1">
      <c r="A156" s="34"/>
      <c r="B156" s="168"/>
      <c r="C156" s="169" t="s">
        <v>222</v>
      </c>
      <c r="D156" s="169" t="s">
        <v>161</v>
      </c>
      <c r="E156" s="170" t="s">
        <v>1933</v>
      </c>
      <c r="F156" s="171" t="s">
        <v>1934</v>
      </c>
      <c r="G156" s="172" t="s">
        <v>295</v>
      </c>
      <c r="H156" s="173">
        <v>7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48</v>
      </c>
      <c r="O156" s="60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165</v>
      </c>
      <c r="AT156" s="181" t="s">
        <v>161</v>
      </c>
      <c r="AU156" s="181" t="s">
        <v>93</v>
      </c>
      <c r="AY156" s="18" t="s">
        <v>159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8" t="s">
        <v>91</v>
      </c>
      <c r="BK156" s="182">
        <f>ROUND(I156*H156,2)</f>
        <v>0</v>
      </c>
      <c r="BL156" s="18" t="s">
        <v>165</v>
      </c>
      <c r="BM156" s="181" t="s">
        <v>1935</v>
      </c>
    </row>
    <row r="157" spans="1:65" s="14" customFormat="1">
      <c r="B157" s="191"/>
      <c r="D157" s="184" t="s">
        <v>167</v>
      </c>
      <c r="E157" s="192" t="s">
        <v>1</v>
      </c>
      <c r="F157" s="193" t="s">
        <v>195</v>
      </c>
      <c r="H157" s="194">
        <v>7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167</v>
      </c>
      <c r="AU157" s="192" t="s">
        <v>93</v>
      </c>
      <c r="AV157" s="14" t="s">
        <v>93</v>
      </c>
      <c r="AW157" s="14" t="s">
        <v>38</v>
      </c>
      <c r="AX157" s="14" t="s">
        <v>91</v>
      </c>
      <c r="AY157" s="192" t="s">
        <v>159</v>
      </c>
    </row>
    <row r="158" spans="1:65" s="13" customFormat="1" ht="20.399999999999999">
      <c r="B158" s="183"/>
      <c r="D158" s="184" t="s">
        <v>167</v>
      </c>
      <c r="E158" s="185" t="s">
        <v>1</v>
      </c>
      <c r="F158" s="186" t="s">
        <v>1932</v>
      </c>
      <c r="H158" s="185" t="s">
        <v>1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5" t="s">
        <v>167</v>
      </c>
      <c r="AU158" s="185" t="s">
        <v>93</v>
      </c>
      <c r="AV158" s="13" t="s">
        <v>91</v>
      </c>
      <c r="AW158" s="13" t="s">
        <v>38</v>
      </c>
      <c r="AX158" s="13" t="s">
        <v>83</v>
      </c>
      <c r="AY158" s="185" t="s">
        <v>159</v>
      </c>
    </row>
    <row r="159" spans="1:65" s="2" customFormat="1" ht="14.4" customHeight="1">
      <c r="A159" s="34"/>
      <c r="B159" s="168"/>
      <c r="C159" s="207" t="s">
        <v>226</v>
      </c>
      <c r="D159" s="207" t="s">
        <v>209</v>
      </c>
      <c r="E159" s="208" t="s">
        <v>1806</v>
      </c>
      <c r="F159" s="209" t="s">
        <v>1807</v>
      </c>
      <c r="G159" s="210" t="s">
        <v>1790</v>
      </c>
      <c r="H159" s="211">
        <v>35</v>
      </c>
      <c r="I159" s="212"/>
      <c r="J159" s="213">
        <f>ROUND(I159*H159,2)</f>
        <v>0</v>
      </c>
      <c r="K159" s="214"/>
      <c r="L159" s="215"/>
      <c r="M159" s="216" t="s">
        <v>1</v>
      </c>
      <c r="N159" s="217" t="s">
        <v>48</v>
      </c>
      <c r="O159" s="60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200</v>
      </c>
      <c r="AT159" s="181" t="s">
        <v>209</v>
      </c>
      <c r="AU159" s="181" t="s">
        <v>93</v>
      </c>
      <c r="AY159" s="18" t="s">
        <v>159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8" t="s">
        <v>91</v>
      </c>
      <c r="BK159" s="182">
        <f>ROUND(I159*H159,2)</f>
        <v>0</v>
      </c>
      <c r="BL159" s="18" t="s">
        <v>165</v>
      </c>
      <c r="BM159" s="181" t="s">
        <v>1936</v>
      </c>
    </row>
    <row r="160" spans="1:65" s="12" customFormat="1" ht="22.8" customHeight="1">
      <c r="B160" s="155"/>
      <c r="D160" s="156" t="s">
        <v>82</v>
      </c>
      <c r="E160" s="166" t="s">
        <v>165</v>
      </c>
      <c r="F160" s="166" t="s">
        <v>1809</v>
      </c>
      <c r="I160" s="158"/>
      <c r="J160" s="167">
        <f>BK160</f>
        <v>0</v>
      </c>
      <c r="L160" s="155"/>
      <c r="M160" s="160"/>
      <c r="N160" s="161"/>
      <c r="O160" s="161"/>
      <c r="P160" s="162">
        <f>SUM(P161:P164)</f>
        <v>0</v>
      </c>
      <c r="Q160" s="161"/>
      <c r="R160" s="162">
        <f>SUM(R161:R164)</f>
        <v>0</v>
      </c>
      <c r="S160" s="161"/>
      <c r="T160" s="163">
        <f>SUM(T161:T164)</f>
        <v>0</v>
      </c>
      <c r="AR160" s="156" t="s">
        <v>91</v>
      </c>
      <c r="AT160" s="164" t="s">
        <v>82</v>
      </c>
      <c r="AU160" s="164" t="s">
        <v>91</v>
      </c>
      <c r="AY160" s="156" t="s">
        <v>159</v>
      </c>
      <c r="BK160" s="165">
        <f>SUM(BK161:BK164)</f>
        <v>0</v>
      </c>
    </row>
    <row r="161" spans="1:65" s="2" customFormat="1" ht="19.8" customHeight="1">
      <c r="A161" s="34"/>
      <c r="B161" s="168"/>
      <c r="C161" s="169" t="s">
        <v>230</v>
      </c>
      <c r="D161" s="169" t="s">
        <v>161</v>
      </c>
      <c r="E161" s="170" t="s">
        <v>1822</v>
      </c>
      <c r="F161" s="171" t="s">
        <v>1823</v>
      </c>
      <c r="G161" s="172" t="s">
        <v>238</v>
      </c>
      <c r="H161" s="173">
        <v>70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48</v>
      </c>
      <c r="O161" s="60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165</v>
      </c>
      <c r="AT161" s="181" t="s">
        <v>161</v>
      </c>
      <c r="AU161" s="181" t="s">
        <v>93</v>
      </c>
      <c r="AY161" s="18" t="s">
        <v>159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8" t="s">
        <v>91</v>
      </c>
      <c r="BK161" s="182">
        <f>ROUND(I161*H161,2)</f>
        <v>0</v>
      </c>
      <c r="BL161" s="18" t="s">
        <v>165</v>
      </c>
      <c r="BM161" s="181" t="s">
        <v>1937</v>
      </c>
    </row>
    <row r="162" spans="1:65" s="2" customFormat="1" ht="19.8" customHeight="1">
      <c r="A162" s="34"/>
      <c r="B162" s="168"/>
      <c r="C162" s="169" t="s">
        <v>8</v>
      </c>
      <c r="D162" s="169" t="s">
        <v>161</v>
      </c>
      <c r="E162" s="170" t="s">
        <v>1825</v>
      </c>
      <c r="F162" s="171" t="s">
        <v>1826</v>
      </c>
      <c r="G162" s="172" t="s">
        <v>238</v>
      </c>
      <c r="H162" s="173">
        <v>100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48</v>
      </c>
      <c r="O162" s="60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165</v>
      </c>
      <c r="AT162" s="181" t="s">
        <v>161</v>
      </c>
      <c r="AU162" s="181" t="s">
        <v>93</v>
      </c>
      <c r="AY162" s="18" t="s">
        <v>159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8" t="s">
        <v>91</v>
      </c>
      <c r="BK162" s="182">
        <f>ROUND(I162*H162,2)</f>
        <v>0</v>
      </c>
      <c r="BL162" s="18" t="s">
        <v>165</v>
      </c>
      <c r="BM162" s="181" t="s">
        <v>1938</v>
      </c>
    </row>
    <row r="163" spans="1:65" s="2" customFormat="1" ht="14.4" customHeight="1">
      <c r="A163" s="34"/>
      <c r="B163" s="168"/>
      <c r="C163" s="169" t="s">
        <v>247</v>
      </c>
      <c r="D163" s="169" t="s">
        <v>161</v>
      </c>
      <c r="E163" s="170" t="s">
        <v>1819</v>
      </c>
      <c r="F163" s="171" t="s">
        <v>1820</v>
      </c>
      <c r="G163" s="172" t="s">
        <v>1790</v>
      </c>
      <c r="H163" s="173">
        <v>45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48</v>
      </c>
      <c r="O163" s="60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165</v>
      </c>
      <c r="AT163" s="181" t="s">
        <v>161</v>
      </c>
      <c r="AU163" s="181" t="s">
        <v>93</v>
      </c>
      <c r="AY163" s="18" t="s">
        <v>159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91</v>
      </c>
      <c r="BK163" s="182">
        <f>ROUND(I163*H163,2)</f>
        <v>0</v>
      </c>
      <c r="BL163" s="18" t="s">
        <v>165</v>
      </c>
      <c r="BM163" s="181" t="s">
        <v>1939</v>
      </c>
    </row>
    <row r="164" spans="1:65" s="2" customFormat="1" ht="19.8" customHeight="1">
      <c r="A164" s="34"/>
      <c r="B164" s="168"/>
      <c r="C164" s="169" t="s">
        <v>252</v>
      </c>
      <c r="D164" s="169" t="s">
        <v>161</v>
      </c>
      <c r="E164" s="170" t="s">
        <v>1828</v>
      </c>
      <c r="F164" s="171" t="s">
        <v>1829</v>
      </c>
      <c r="G164" s="172" t="s">
        <v>238</v>
      </c>
      <c r="H164" s="173">
        <v>70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48</v>
      </c>
      <c r="O164" s="60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165</v>
      </c>
      <c r="AT164" s="181" t="s">
        <v>161</v>
      </c>
      <c r="AU164" s="181" t="s">
        <v>93</v>
      </c>
      <c r="AY164" s="18" t="s">
        <v>159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8" t="s">
        <v>91</v>
      </c>
      <c r="BK164" s="182">
        <f>ROUND(I164*H164,2)</f>
        <v>0</v>
      </c>
      <c r="BL164" s="18" t="s">
        <v>165</v>
      </c>
      <c r="BM164" s="181" t="s">
        <v>1940</v>
      </c>
    </row>
    <row r="165" spans="1:65" s="12" customFormat="1" ht="22.8" customHeight="1">
      <c r="B165" s="155"/>
      <c r="D165" s="156" t="s">
        <v>82</v>
      </c>
      <c r="E165" s="166" t="s">
        <v>185</v>
      </c>
      <c r="F165" s="166" t="s">
        <v>1840</v>
      </c>
      <c r="I165" s="158"/>
      <c r="J165" s="167">
        <f>BK165</f>
        <v>0</v>
      </c>
      <c r="L165" s="155"/>
      <c r="M165" s="160"/>
      <c r="N165" s="161"/>
      <c r="O165" s="161"/>
      <c r="P165" s="162">
        <f>SUM(P166:P167)</f>
        <v>0</v>
      </c>
      <c r="Q165" s="161"/>
      <c r="R165" s="162">
        <f>SUM(R166:R167)</f>
        <v>0</v>
      </c>
      <c r="S165" s="161"/>
      <c r="T165" s="163">
        <f>SUM(T166:T167)</f>
        <v>0</v>
      </c>
      <c r="AR165" s="156" t="s">
        <v>91</v>
      </c>
      <c r="AT165" s="164" t="s">
        <v>82</v>
      </c>
      <c r="AU165" s="164" t="s">
        <v>91</v>
      </c>
      <c r="AY165" s="156" t="s">
        <v>159</v>
      </c>
      <c r="BK165" s="165">
        <f>SUM(BK166:BK167)</f>
        <v>0</v>
      </c>
    </row>
    <row r="166" spans="1:65" s="2" customFormat="1" ht="19.8" customHeight="1">
      <c r="A166" s="34"/>
      <c r="B166" s="168"/>
      <c r="C166" s="169" t="s">
        <v>257</v>
      </c>
      <c r="D166" s="169" t="s">
        <v>161</v>
      </c>
      <c r="E166" s="170" t="s">
        <v>1841</v>
      </c>
      <c r="F166" s="171" t="s">
        <v>1842</v>
      </c>
      <c r="G166" s="172" t="s">
        <v>1790</v>
      </c>
      <c r="H166" s="173">
        <v>31</v>
      </c>
      <c r="I166" s="174"/>
      <c r="J166" s="175">
        <f>ROUND(I166*H166,2)</f>
        <v>0</v>
      </c>
      <c r="K166" s="176"/>
      <c r="L166" s="35"/>
      <c r="M166" s="177" t="s">
        <v>1</v>
      </c>
      <c r="N166" s="178" t="s">
        <v>48</v>
      </c>
      <c r="O166" s="60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165</v>
      </c>
      <c r="AT166" s="181" t="s">
        <v>161</v>
      </c>
      <c r="AU166" s="181" t="s">
        <v>93</v>
      </c>
      <c r="AY166" s="18" t="s">
        <v>159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8" t="s">
        <v>91</v>
      </c>
      <c r="BK166" s="182">
        <f>ROUND(I166*H166,2)</f>
        <v>0</v>
      </c>
      <c r="BL166" s="18" t="s">
        <v>165</v>
      </c>
      <c r="BM166" s="181" t="s">
        <v>1941</v>
      </c>
    </row>
    <row r="167" spans="1:65" s="2" customFormat="1" ht="19.8" customHeight="1">
      <c r="A167" s="34"/>
      <c r="B167" s="168"/>
      <c r="C167" s="169" t="s">
        <v>270</v>
      </c>
      <c r="D167" s="169" t="s">
        <v>161</v>
      </c>
      <c r="E167" s="170" t="s">
        <v>1844</v>
      </c>
      <c r="F167" s="171" t="s">
        <v>1845</v>
      </c>
      <c r="G167" s="172" t="s">
        <v>1790</v>
      </c>
      <c r="H167" s="173">
        <v>10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48</v>
      </c>
      <c r="O167" s="60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165</v>
      </c>
      <c r="AT167" s="181" t="s">
        <v>161</v>
      </c>
      <c r="AU167" s="181" t="s">
        <v>93</v>
      </c>
      <c r="AY167" s="18" t="s">
        <v>159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8" t="s">
        <v>91</v>
      </c>
      <c r="BK167" s="182">
        <f>ROUND(I167*H167,2)</f>
        <v>0</v>
      </c>
      <c r="BL167" s="18" t="s">
        <v>165</v>
      </c>
      <c r="BM167" s="181" t="s">
        <v>1942</v>
      </c>
    </row>
    <row r="168" spans="1:65" s="12" customFormat="1" ht="22.8" customHeight="1">
      <c r="B168" s="155"/>
      <c r="D168" s="156" t="s">
        <v>82</v>
      </c>
      <c r="E168" s="166" t="s">
        <v>190</v>
      </c>
      <c r="F168" s="166" t="s">
        <v>1853</v>
      </c>
      <c r="I168" s="158"/>
      <c r="J168" s="167">
        <f>BK168</f>
        <v>0</v>
      </c>
      <c r="L168" s="155"/>
      <c r="M168" s="160"/>
      <c r="N168" s="161"/>
      <c r="O168" s="161"/>
      <c r="P168" s="162">
        <f>P169</f>
        <v>0</v>
      </c>
      <c r="Q168" s="161"/>
      <c r="R168" s="162">
        <f>R169</f>
        <v>0</v>
      </c>
      <c r="S168" s="161"/>
      <c r="T168" s="163">
        <f>T169</f>
        <v>0</v>
      </c>
      <c r="AR168" s="156" t="s">
        <v>91</v>
      </c>
      <c r="AT168" s="164" t="s">
        <v>82</v>
      </c>
      <c r="AU168" s="164" t="s">
        <v>91</v>
      </c>
      <c r="AY168" s="156" t="s">
        <v>159</v>
      </c>
      <c r="BK168" s="165">
        <f>BK169</f>
        <v>0</v>
      </c>
    </row>
    <row r="169" spans="1:65" s="2" customFormat="1" ht="19.8" customHeight="1">
      <c r="A169" s="34"/>
      <c r="B169" s="168"/>
      <c r="C169" s="169" t="s">
        <v>277</v>
      </c>
      <c r="D169" s="169" t="s">
        <v>161</v>
      </c>
      <c r="E169" s="170" t="s">
        <v>1854</v>
      </c>
      <c r="F169" s="171" t="s">
        <v>1855</v>
      </c>
      <c r="G169" s="172" t="s">
        <v>1790</v>
      </c>
      <c r="H169" s="173">
        <v>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48</v>
      </c>
      <c r="O169" s="60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165</v>
      </c>
      <c r="AT169" s="181" t="s">
        <v>161</v>
      </c>
      <c r="AU169" s="181" t="s">
        <v>93</v>
      </c>
      <c r="AY169" s="18" t="s">
        <v>159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8" t="s">
        <v>91</v>
      </c>
      <c r="BK169" s="182">
        <f>ROUND(I169*H169,2)</f>
        <v>0</v>
      </c>
      <c r="BL169" s="18" t="s">
        <v>165</v>
      </c>
      <c r="BM169" s="181" t="s">
        <v>1943</v>
      </c>
    </row>
    <row r="170" spans="1:65" s="12" customFormat="1" ht="25.95" customHeight="1">
      <c r="B170" s="155"/>
      <c r="D170" s="156" t="s">
        <v>82</v>
      </c>
      <c r="E170" s="157" t="s">
        <v>226</v>
      </c>
      <c r="F170" s="157" t="s">
        <v>1875</v>
      </c>
      <c r="I170" s="158"/>
      <c r="J170" s="159">
        <f>BK170</f>
        <v>0</v>
      </c>
      <c r="L170" s="155"/>
      <c r="M170" s="160"/>
      <c r="N170" s="161"/>
      <c r="O170" s="161"/>
      <c r="P170" s="162">
        <f>SUM(P171:P177)</f>
        <v>0</v>
      </c>
      <c r="Q170" s="161"/>
      <c r="R170" s="162">
        <f>SUM(R171:R177)</f>
        <v>0</v>
      </c>
      <c r="S170" s="161"/>
      <c r="T170" s="163">
        <f>SUM(T171:T177)</f>
        <v>0</v>
      </c>
      <c r="AR170" s="156" t="s">
        <v>91</v>
      </c>
      <c r="AT170" s="164" t="s">
        <v>82</v>
      </c>
      <c r="AU170" s="164" t="s">
        <v>83</v>
      </c>
      <c r="AY170" s="156" t="s">
        <v>159</v>
      </c>
      <c r="BK170" s="165">
        <f>SUM(BK171:BK177)</f>
        <v>0</v>
      </c>
    </row>
    <row r="171" spans="1:65" s="2" customFormat="1" ht="30" customHeight="1">
      <c r="A171" s="34"/>
      <c r="B171" s="168"/>
      <c r="C171" s="169" t="s">
        <v>7</v>
      </c>
      <c r="D171" s="169" t="s">
        <v>161</v>
      </c>
      <c r="E171" s="170" t="s">
        <v>1880</v>
      </c>
      <c r="F171" s="171" t="s">
        <v>1881</v>
      </c>
      <c r="G171" s="172" t="s">
        <v>1878</v>
      </c>
      <c r="H171" s="173">
        <v>2</v>
      </c>
      <c r="I171" s="174"/>
      <c r="J171" s="175">
        <f t="shared" ref="J171:J177" si="10">ROUND(I171*H171,2)</f>
        <v>0</v>
      </c>
      <c r="K171" s="176"/>
      <c r="L171" s="35"/>
      <c r="M171" s="177" t="s">
        <v>1</v>
      </c>
      <c r="N171" s="178" t="s">
        <v>48</v>
      </c>
      <c r="O171" s="60"/>
      <c r="P171" s="179">
        <f t="shared" ref="P171:P177" si="11">O171*H171</f>
        <v>0</v>
      </c>
      <c r="Q171" s="179">
        <v>0</v>
      </c>
      <c r="R171" s="179">
        <f t="shared" ref="R171:R177" si="12">Q171*H171</f>
        <v>0</v>
      </c>
      <c r="S171" s="179">
        <v>0</v>
      </c>
      <c r="T171" s="180">
        <f t="shared" ref="T171:T177" si="13"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165</v>
      </c>
      <c r="AT171" s="181" t="s">
        <v>161</v>
      </c>
      <c r="AU171" s="181" t="s">
        <v>91</v>
      </c>
      <c r="AY171" s="18" t="s">
        <v>159</v>
      </c>
      <c r="BE171" s="182">
        <f t="shared" ref="BE171:BE177" si="14">IF(N171="základní",J171,0)</f>
        <v>0</v>
      </c>
      <c r="BF171" s="182">
        <f t="shared" ref="BF171:BF177" si="15">IF(N171="snížená",J171,0)</f>
        <v>0</v>
      </c>
      <c r="BG171" s="182">
        <f t="shared" ref="BG171:BG177" si="16">IF(N171="zákl. přenesená",J171,0)</f>
        <v>0</v>
      </c>
      <c r="BH171" s="182">
        <f t="shared" ref="BH171:BH177" si="17">IF(N171="sníž. přenesená",J171,0)</f>
        <v>0</v>
      </c>
      <c r="BI171" s="182">
        <f t="shared" ref="BI171:BI177" si="18">IF(N171="nulová",J171,0)</f>
        <v>0</v>
      </c>
      <c r="BJ171" s="18" t="s">
        <v>91</v>
      </c>
      <c r="BK171" s="182">
        <f t="shared" ref="BK171:BK177" si="19">ROUND(I171*H171,2)</f>
        <v>0</v>
      </c>
      <c r="BL171" s="18" t="s">
        <v>165</v>
      </c>
      <c r="BM171" s="181" t="s">
        <v>1944</v>
      </c>
    </row>
    <row r="172" spans="1:65" s="2" customFormat="1" ht="14.4" customHeight="1">
      <c r="A172" s="34"/>
      <c r="B172" s="168"/>
      <c r="C172" s="169" t="s">
        <v>286</v>
      </c>
      <c r="D172" s="169" t="s">
        <v>161</v>
      </c>
      <c r="E172" s="170" t="s">
        <v>1883</v>
      </c>
      <c r="F172" s="171" t="s">
        <v>1884</v>
      </c>
      <c r="G172" s="172" t="s">
        <v>1878</v>
      </c>
      <c r="H172" s="173">
        <v>2</v>
      </c>
      <c r="I172" s="174"/>
      <c r="J172" s="175">
        <f t="shared" si="10"/>
        <v>0</v>
      </c>
      <c r="K172" s="176"/>
      <c r="L172" s="35"/>
      <c r="M172" s="177" t="s">
        <v>1</v>
      </c>
      <c r="N172" s="178" t="s">
        <v>48</v>
      </c>
      <c r="O172" s="60"/>
      <c r="P172" s="179">
        <f t="shared" si="11"/>
        <v>0</v>
      </c>
      <c r="Q172" s="179">
        <v>0</v>
      </c>
      <c r="R172" s="179">
        <f t="shared" si="12"/>
        <v>0</v>
      </c>
      <c r="S172" s="179">
        <v>0</v>
      </c>
      <c r="T172" s="180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165</v>
      </c>
      <c r="AT172" s="181" t="s">
        <v>161</v>
      </c>
      <c r="AU172" s="181" t="s">
        <v>91</v>
      </c>
      <c r="AY172" s="18" t="s">
        <v>159</v>
      </c>
      <c r="BE172" s="182">
        <f t="shared" si="14"/>
        <v>0</v>
      </c>
      <c r="BF172" s="182">
        <f t="shared" si="15"/>
        <v>0</v>
      </c>
      <c r="BG172" s="182">
        <f t="shared" si="16"/>
        <v>0</v>
      </c>
      <c r="BH172" s="182">
        <f t="shared" si="17"/>
        <v>0</v>
      </c>
      <c r="BI172" s="182">
        <f t="shared" si="18"/>
        <v>0</v>
      </c>
      <c r="BJ172" s="18" t="s">
        <v>91</v>
      </c>
      <c r="BK172" s="182">
        <f t="shared" si="19"/>
        <v>0</v>
      </c>
      <c r="BL172" s="18" t="s">
        <v>165</v>
      </c>
      <c r="BM172" s="181" t="s">
        <v>1945</v>
      </c>
    </row>
    <row r="173" spans="1:65" s="2" customFormat="1" ht="14.4" customHeight="1">
      <c r="A173" s="34"/>
      <c r="B173" s="168"/>
      <c r="C173" s="169" t="s">
        <v>292</v>
      </c>
      <c r="D173" s="169" t="s">
        <v>161</v>
      </c>
      <c r="E173" s="170" t="s">
        <v>1886</v>
      </c>
      <c r="F173" s="171" t="s">
        <v>1887</v>
      </c>
      <c r="G173" s="172" t="s">
        <v>1878</v>
      </c>
      <c r="H173" s="173">
        <v>3</v>
      </c>
      <c r="I173" s="174"/>
      <c r="J173" s="175">
        <f t="shared" si="10"/>
        <v>0</v>
      </c>
      <c r="K173" s="176"/>
      <c r="L173" s="35"/>
      <c r="M173" s="177" t="s">
        <v>1</v>
      </c>
      <c r="N173" s="178" t="s">
        <v>48</v>
      </c>
      <c r="O173" s="60"/>
      <c r="P173" s="179">
        <f t="shared" si="11"/>
        <v>0</v>
      </c>
      <c r="Q173" s="179">
        <v>0</v>
      </c>
      <c r="R173" s="179">
        <f t="shared" si="12"/>
        <v>0</v>
      </c>
      <c r="S173" s="179">
        <v>0</v>
      </c>
      <c r="T173" s="180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165</v>
      </c>
      <c r="AT173" s="181" t="s">
        <v>161</v>
      </c>
      <c r="AU173" s="181" t="s">
        <v>91</v>
      </c>
      <c r="AY173" s="18" t="s">
        <v>159</v>
      </c>
      <c r="BE173" s="182">
        <f t="shared" si="14"/>
        <v>0</v>
      </c>
      <c r="BF173" s="182">
        <f t="shared" si="15"/>
        <v>0</v>
      </c>
      <c r="BG173" s="182">
        <f t="shared" si="16"/>
        <v>0</v>
      </c>
      <c r="BH173" s="182">
        <f t="shared" si="17"/>
        <v>0</v>
      </c>
      <c r="BI173" s="182">
        <f t="shared" si="18"/>
        <v>0</v>
      </c>
      <c r="BJ173" s="18" t="s">
        <v>91</v>
      </c>
      <c r="BK173" s="182">
        <f t="shared" si="19"/>
        <v>0</v>
      </c>
      <c r="BL173" s="18" t="s">
        <v>165</v>
      </c>
      <c r="BM173" s="181" t="s">
        <v>1946</v>
      </c>
    </row>
    <row r="174" spans="1:65" s="2" customFormat="1" ht="14.4" customHeight="1">
      <c r="A174" s="34"/>
      <c r="B174" s="168"/>
      <c r="C174" s="169" t="s">
        <v>298</v>
      </c>
      <c r="D174" s="169" t="s">
        <v>161</v>
      </c>
      <c r="E174" s="170" t="s">
        <v>1889</v>
      </c>
      <c r="F174" s="171" t="s">
        <v>1890</v>
      </c>
      <c r="G174" s="172" t="s">
        <v>1878</v>
      </c>
      <c r="H174" s="173">
        <v>5</v>
      </c>
      <c r="I174" s="174"/>
      <c r="J174" s="175">
        <f t="shared" si="10"/>
        <v>0</v>
      </c>
      <c r="K174" s="176"/>
      <c r="L174" s="35"/>
      <c r="M174" s="177" t="s">
        <v>1</v>
      </c>
      <c r="N174" s="178" t="s">
        <v>48</v>
      </c>
      <c r="O174" s="60"/>
      <c r="P174" s="179">
        <f t="shared" si="11"/>
        <v>0</v>
      </c>
      <c r="Q174" s="179">
        <v>0</v>
      </c>
      <c r="R174" s="179">
        <f t="shared" si="12"/>
        <v>0</v>
      </c>
      <c r="S174" s="179">
        <v>0</v>
      </c>
      <c r="T174" s="180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165</v>
      </c>
      <c r="AT174" s="181" t="s">
        <v>161</v>
      </c>
      <c r="AU174" s="181" t="s">
        <v>91</v>
      </c>
      <c r="AY174" s="18" t="s">
        <v>159</v>
      </c>
      <c r="BE174" s="182">
        <f t="shared" si="14"/>
        <v>0</v>
      </c>
      <c r="BF174" s="182">
        <f t="shared" si="15"/>
        <v>0</v>
      </c>
      <c r="BG174" s="182">
        <f t="shared" si="16"/>
        <v>0</v>
      </c>
      <c r="BH174" s="182">
        <f t="shared" si="17"/>
        <v>0</v>
      </c>
      <c r="BI174" s="182">
        <f t="shared" si="18"/>
        <v>0</v>
      </c>
      <c r="BJ174" s="18" t="s">
        <v>91</v>
      </c>
      <c r="BK174" s="182">
        <f t="shared" si="19"/>
        <v>0</v>
      </c>
      <c r="BL174" s="18" t="s">
        <v>165</v>
      </c>
      <c r="BM174" s="181" t="s">
        <v>1947</v>
      </c>
    </row>
    <row r="175" spans="1:65" s="2" customFormat="1" ht="19.8" customHeight="1">
      <c r="A175" s="34"/>
      <c r="B175" s="168"/>
      <c r="C175" s="169" t="s">
        <v>305</v>
      </c>
      <c r="D175" s="169" t="s">
        <v>161</v>
      </c>
      <c r="E175" s="170" t="s">
        <v>1892</v>
      </c>
      <c r="F175" s="171" t="s">
        <v>1893</v>
      </c>
      <c r="G175" s="172" t="s">
        <v>1878</v>
      </c>
      <c r="H175" s="173">
        <v>2</v>
      </c>
      <c r="I175" s="174"/>
      <c r="J175" s="175">
        <f t="shared" si="10"/>
        <v>0</v>
      </c>
      <c r="K175" s="176"/>
      <c r="L175" s="35"/>
      <c r="M175" s="177" t="s">
        <v>1</v>
      </c>
      <c r="N175" s="178" t="s">
        <v>48</v>
      </c>
      <c r="O175" s="60"/>
      <c r="P175" s="179">
        <f t="shared" si="11"/>
        <v>0</v>
      </c>
      <c r="Q175" s="179">
        <v>0</v>
      </c>
      <c r="R175" s="179">
        <f t="shared" si="12"/>
        <v>0</v>
      </c>
      <c r="S175" s="179">
        <v>0</v>
      </c>
      <c r="T175" s="180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165</v>
      </c>
      <c r="AT175" s="181" t="s">
        <v>161</v>
      </c>
      <c r="AU175" s="181" t="s">
        <v>91</v>
      </c>
      <c r="AY175" s="18" t="s">
        <v>159</v>
      </c>
      <c r="BE175" s="182">
        <f t="shared" si="14"/>
        <v>0</v>
      </c>
      <c r="BF175" s="182">
        <f t="shared" si="15"/>
        <v>0</v>
      </c>
      <c r="BG175" s="182">
        <f t="shared" si="16"/>
        <v>0</v>
      </c>
      <c r="BH175" s="182">
        <f t="shared" si="17"/>
        <v>0</v>
      </c>
      <c r="BI175" s="182">
        <f t="shared" si="18"/>
        <v>0</v>
      </c>
      <c r="BJ175" s="18" t="s">
        <v>91</v>
      </c>
      <c r="BK175" s="182">
        <f t="shared" si="19"/>
        <v>0</v>
      </c>
      <c r="BL175" s="18" t="s">
        <v>165</v>
      </c>
      <c r="BM175" s="181" t="s">
        <v>1948</v>
      </c>
    </row>
    <row r="176" spans="1:65" s="2" customFormat="1" ht="14.4" customHeight="1">
      <c r="A176" s="34"/>
      <c r="B176" s="168"/>
      <c r="C176" s="169" t="s">
        <v>310</v>
      </c>
      <c r="D176" s="169" t="s">
        <v>161</v>
      </c>
      <c r="E176" s="170" t="s">
        <v>1895</v>
      </c>
      <c r="F176" s="171" t="s">
        <v>1896</v>
      </c>
      <c r="G176" s="172" t="s">
        <v>1878</v>
      </c>
      <c r="H176" s="173">
        <v>2</v>
      </c>
      <c r="I176" s="174"/>
      <c r="J176" s="175">
        <f t="shared" si="10"/>
        <v>0</v>
      </c>
      <c r="K176" s="176"/>
      <c r="L176" s="35"/>
      <c r="M176" s="177" t="s">
        <v>1</v>
      </c>
      <c r="N176" s="178" t="s">
        <v>48</v>
      </c>
      <c r="O176" s="60"/>
      <c r="P176" s="179">
        <f t="shared" si="11"/>
        <v>0</v>
      </c>
      <c r="Q176" s="179">
        <v>0</v>
      </c>
      <c r="R176" s="179">
        <f t="shared" si="12"/>
        <v>0</v>
      </c>
      <c r="S176" s="179">
        <v>0</v>
      </c>
      <c r="T176" s="180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165</v>
      </c>
      <c r="AT176" s="181" t="s">
        <v>161</v>
      </c>
      <c r="AU176" s="181" t="s">
        <v>91</v>
      </c>
      <c r="AY176" s="18" t="s">
        <v>159</v>
      </c>
      <c r="BE176" s="182">
        <f t="shared" si="14"/>
        <v>0</v>
      </c>
      <c r="BF176" s="182">
        <f t="shared" si="15"/>
        <v>0</v>
      </c>
      <c r="BG176" s="182">
        <f t="shared" si="16"/>
        <v>0</v>
      </c>
      <c r="BH176" s="182">
        <f t="shared" si="17"/>
        <v>0</v>
      </c>
      <c r="BI176" s="182">
        <f t="shared" si="18"/>
        <v>0</v>
      </c>
      <c r="BJ176" s="18" t="s">
        <v>91</v>
      </c>
      <c r="BK176" s="182">
        <f t="shared" si="19"/>
        <v>0</v>
      </c>
      <c r="BL176" s="18" t="s">
        <v>165</v>
      </c>
      <c r="BM176" s="181" t="s">
        <v>1949</v>
      </c>
    </row>
    <row r="177" spans="1:65" s="2" customFormat="1" ht="30" customHeight="1">
      <c r="A177" s="34"/>
      <c r="B177" s="168"/>
      <c r="C177" s="169" t="s">
        <v>315</v>
      </c>
      <c r="D177" s="169" t="s">
        <v>161</v>
      </c>
      <c r="E177" s="170" t="s">
        <v>1901</v>
      </c>
      <c r="F177" s="171" t="s">
        <v>1902</v>
      </c>
      <c r="G177" s="172" t="s">
        <v>1878</v>
      </c>
      <c r="H177" s="173">
        <v>5</v>
      </c>
      <c r="I177" s="174"/>
      <c r="J177" s="175">
        <f t="shared" si="10"/>
        <v>0</v>
      </c>
      <c r="K177" s="176"/>
      <c r="L177" s="35"/>
      <c r="M177" s="221" t="s">
        <v>1</v>
      </c>
      <c r="N177" s="222" t="s">
        <v>48</v>
      </c>
      <c r="O177" s="223"/>
      <c r="P177" s="224">
        <f t="shared" si="11"/>
        <v>0</v>
      </c>
      <c r="Q177" s="224">
        <v>0</v>
      </c>
      <c r="R177" s="224">
        <f t="shared" si="12"/>
        <v>0</v>
      </c>
      <c r="S177" s="224">
        <v>0</v>
      </c>
      <c r="T177" s="225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165</v>
      </c>
      <c r="AT177" s="181" t="s">
        <v>161</v>
      </c>
      <c r="AU177" s="181" t="s">
        <v>91</v>
      </c>
      <c r="AY177" s="18" t="s">
        <v>159</v>
      </c>
      <c r="BE177" s="182">
        <f t="shared" si="14"/>
        <v>0</v>
      </c>
      <c r="BF177" s="182">
        <f t="shared" si="15"/>
        <v>0</v>
      </c>
      <c r="BG177" s="182">
        <f t="shared" si="16"/>
        <v>0</v>
      </c>
      <c r="BH177" s="182">
        <f t="shared" si="17"/>
        <v>0</v>
      </c>
      <c r="BI177" s="182">
        <f t="shared" si="18"/>
        <v>0</v>
      </c>
      <c r="BJ177" s="18" t="s">
        <v>91</v>
      </c>
      <c r="BK177" s="182">
        <f t="shared" si="19"/>
        <v>0</v>
      </c>
      <c r="BL177" s="18" t="s">
        <v>165</v>
      </c>
      <c r="BM177" s="181" t="s">
        <v>1950</v>
      </c>
    </row>
    <row r="178" spans="1:65" s="2" customFormat="1" ht="6.9" customHeight="1">
      <c r="A178" s="34"/>
      <c r="B178" s="49"/>
      <c r="C178" s="50"/>
      <c r="D178" s="50"/>
      <c r="E178" s="50"/>
      <c r="F178" s="50"/>
      <c r="G178" s="50"/>
      <c r="H178" s="50"/>
      <c r="I178" s="127"/>
      <c r="J178" s="50"/>
      <c r="K178" s="50"/>
      <c r="L178" s="35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autoFilter ref="C131:K177" xr:uid="{00000000-0009-0000-0000-000005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4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116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1" customFormat="1" ht="12" hidden="1" customHeight="1">
      <c r="B8" s="21"/>
      <c r="D8" s="28" t="s">
        <v>127</v>
      </c>
      <c r="I8" s="100"/>
      <c r="L8" s="21"/>
    </row>
    <row r="9" spans="1:46" s="2" customFormat="1" ht="14.4" hidden="1" customHeight="1">
      <c r="A9" s="34"/>
      <c r="B9" s="35"/>
      <c r="C9" s="34"/>
      <c r="D9" s="34"/>
      <c r="E9" s="293" t="s">
        <v>599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5"/>
      <c r="C10" s="34"/>
      <c r="D10" s="28" t="s">
        <v>600</v>
      </c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hidden="1" customHeight="1">
      <c r="A11" s="34"/>
      <c r="B11" s="35"/>
      <c r="C11" s="34"/>
      <c r="D11" s="34"/>
      <c r="E11" s="285" t="s">
        <v>1951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idden="1">
      <c r="A12" s="34"/>
      <c r="B12" s="35"/>
      <c r="C12" s="34"/>
      <c r="D12" s="34"/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5"/>
      <c r="C13" s="34"/>
      <c r="D13" s="28" t="s">
        <v>18</v>
      </c>
      <c r="E13" s="34"/>
      <c r="F13" s="26" t="s">
        <v>1</v>
      </c>
      <c r="G13" s="34"/>
      <c r="H13" s="34"/>
      <c r="I13" s="104" t="s">
        <v>20</v>
      </c>
      <c r="J13" s="26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22</v>
      </c>
      <c r="E14" s="34"/>
      <c r="F14" s="26" t="s">
        <v>23</v>
      </c>
      <c r="G14" s="34"/>
      <c r="H14" s="34"/>
      <c r="I14" s="104" t="s">
        <v>24</v>
      </c>
      <c r="J14" s="57" t="str">
        <f>'Rekapitulace stavby'!AN8</f>
        <v>11. 2. 2020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hidden="1" customHeight="1">
      <c r="A15" s="34"/>
      <c r="B15" s="35"/>
      <c r="C15" s="34"/>
      <c r="D15" s="34"/>
      <c r="E15" s="34"/>
      <c r="F15" s="34"/>
      <c r="G15" s="34"/>
      <c r="H15" s="34"/>
      <c r="I15" s="103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30</v>
      </c>
      <c r="E16" s="34"/>
      <c r="F16" s="34"/>
      <c r="G16" s="34"/>
      <c r="H16" s="34"/>
      <c r="I16" s="104" t="s">
        <v>31</v>
      </c>
      <c r="J16" s="26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5"/>
      <c r="C17" s="34"/>
      <c r="D17" s="34"/>
      <c r="E17" s="26" t="s">
        <v>32</v>
      </c>
      <c r="F17" s="34"/>
      <c r="G17" s="34"/>
      <c r="H17" s="34"/>
      <c r="I17" s="104" t="s">
        <v>33</v>
      </c>
      <c r="J17" s="26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hidden="1" customHeight="1">
      <c r="A18" s="34"/>
      <c r="B18" s="35"/>
      <c r="C18" s="34"/>
      <c r="D18" s="34"/>
      <c r="E18" s="34"/>
      <c r="F18" s="34"/>
      <c r="G18" s="34"/>
      <c r="H18" s="34"/>
      <c r="I18" s="103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5"/>
      <c r="C19" s="34"/>
      <c r="D19" s="28" t="s">
        <v>34</v>
      </c>
      <c r="E19" s="34"/>
      <c r="F19" s="34"/>
      <c r="G19" s="34"/>
      <c r="H19" s="34"/>
      <c r="I19" s="104" t="s">
        <v>31</v>
      </c>
      <c r="J19" s="29" t="str">
        <f>'Rekapitulace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5"/>
      <c r="C20" s="34"/>
      <c r="D20" s="34"/>
      <c r="E20" s="295" t="str">
        <f>'Rekapitulace stavby'!E14</f>
        <v>Vyplň údaj</v>
      </c>
      <c r="F20" s="276"/>
      <c r="G20" s="276"/>
      <c r="H20" s="276"/>
      <c r="I20" s="104" t="s">
        <v>33</v>
      </c>
      <c r="J20" s="29" t="str">
        <f>'Rekapitulace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hidden="1" customHeight="1">
      <c r="A21" s="34"/>
      <c r="B21" s="35"/>
      <c r="C21" s="34"/>
      <c r="D21" s="34"/>
      <c r="E21" s="34"/>
      <c r="F21" s="34"/>
      <c r="G21" s="34"/>
      <c r="H21" s="34"/>
      <c r="I21" s="103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5"/>
      <c r="C22" s="34"/>
      <c r="D22" s="28" t="s">
        <v>36</v>
      </c>
      <c r="E22" s="34"/>
      <c r="F22" s="34"/>
      <c r="G22" s="34"/>
      <c r="H22" s="34"/>
      <c r="I22" s="104" t="s">
        <v>31</v>
      </c>
      <c r="J22" s="26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5"/>
      <c r="C23" s="34"/>
      <c r="D23" s="34"/>
      <c r="E23" s="26" t="s">
        <v>37</v>
      </c>
      <c r="F23" s="34"/>
      <c r="G23" s="34"/>
      <c r="H23" s="34"/>
      <c r="I23" s="104" t="s">
        <v>33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hidden="1" customHeight="1">
      <c r="A24" s="34"/>
      <c r="B24" s="35"/>
      <c r="C24" s="34"/>
      <c r="D24" s="34"/>
      <c r="E24" s="34"/>
      <c r="F24" s="34"/>
      <c r="G24" s="34"/>
      <c r="H24" s="34"/>
      <c r="I24" s="103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5"/>
      <c r="C25" s="34"/>
      <c r="D25" s="28" t="s">
        <v>39</v>
      </c>
      <c r="E25" s="34"/>
      <c r="F25" s="34"/>
      <c r="G25" s="34"/>
      <c r="H25" s="34"/>
      <c r="I25" s="104" t="s">
        <v>31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5"/>
      <c r="C26" s="34"/>
      <c r="D26" s="34"/>
      <c r="E26" s="26" t="s">
        <v>40</v>
      </c>
      <c r="F26" s="34"/>
      <c r="G26" s="34"/>
      <c r="H26" s="34"/>
      <c r="I26" s="104" t="s">
        <v>33</v>
      </c>
      <c r="J26" s="26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hidden="1" customHeight="1">
      <c r="A27" s="34"/>
      <c r="B27" s="35"/>
      <c r="C27" s="34"/>
      <c r="D27" s="34"/>
      <c r="E27" s="34"/>
      <c r="F27" s="34"/>
      <c r="G27" s="34"/>
      <c r="H27" s="34"/>
      <c r="I27" s="103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5"/>
      <c r="C28" s="34"/>
      <c r="D28" s="28" t="s">
        <v>41</v>
      </c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hidden="1" customHeight="1">
      <c r="A29" s="105"/>
      <c r="B29" s="106"/>
      <c r="C29" s="105"/>
      <c r="D29" s="105"/>
      <c r="E29" s="280" t="s">
        <v>1</v>
      </c>
      <c r="F29" s="280"/>
      <c r="G29" s="280"/>
      <c r="H29" s="280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" hidden="1" customHeight="1">
      <c r="A30" s="34"/>
      <c r="B30" s="35"/>
      <c r="C30" s="34"/>
      <c r="D30" s="34"/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5"/>
      <c r="C32" s="34"/>
      <c r="D32" s="110" t="s">
        <v>43</v>
      </c>
      <c r="E32" s="34"/>
      <c r="F32" s="34"/>
      <c r="G32" s="34"/>
      <c r="H32" s="34"/>
      <c r="I32" s="103"/>
      <c r="J32" s="73">
        <f>ROUND(J125,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34"/>
      <c r="F34" s="38" t="s">
        <v>45</v>
      </c>
      <c r="G34" s="34"/>
      <c r="H34" s="34"/>
      <c r="I34" s="111" t="s">
        <v>44</v>
      </c>
      <c r="J34" s="38" t="s">
        <v>46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112" t="s">
        <v>47</v>
      </c>
      <c r="E35" s="28" t="s">
        <v>48</v>
      </c>
      <c r="F35" s="113">
        <f>ROUND((SUM(BE125:BE143)),  2)</f>
        <v>0</v>
      </c>
      <c r="G35" s="34"/>
      <c r="H35" s="34"/>
      <c r="I35" s="114">
        <v>0.21</v>
      </c>
      <c r="J35" s="113">
        <f>ROUND(((SUM(BE125:BE143))*I35),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49</v>
      </c>
      <c r="F36" s="113">
        <f>ROUND((SUM(BF125:BF143)),  2)</f>
        <v>0</v>
      </c>
      <c r="G36" s="34"/>
      <c r="H36" s="34"/>
      <c r="I36" s="114">
        <v>0.15</v>
      </c>
      <c r="J36" s="113">
        <f>ROUND(((SUM(BF125:BF143))*I36),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50</v>
      </c>
      <c r="F37" s="113">
        <f>ROUND((SUM(BG125:BG143)),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51</v>
      </c>
      <c r="F38" s="113">
        <f>ROUND((SUM(BH125:BH143)),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52</v>
      </c>
      <c r="F39" s="113">
        <f>ROUND((SUM(BI125:BI143)),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5"/>
      <c r="C41" s="115"/>
      <c r="D41" s="116" t="s">
        <v>53</v>
      </c>
      <c r="E41" s="62"/>
      <c r="F41" s="62"/>
      <c r="G41" s="117" t="s">
        <v>54</v>
      </c>
      <c r="H41" s="118" t="s">
        <v>55</v>
      </c>
      <c r="I41" s="119"/>
      <c r="J41" s="120">
        <f>SUM(J32:J39)</f>
        <v>0</v>
      </c>
      <c r="K41" s="121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2" customFormat="1" ht="14.4" customHeight="1">
      <c r="A87" s="34"/>
      <c r="B87" s="35"/>
      <c r="C87" s="34"/>
      <c r="D87" s="34"/>
      <c r="E87" s="293" t="s">
        <v>599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600</v>
      </c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4.4" customHeight="1">
      <c r="A89" s="34"/>
      <c r="B89" s="35"/>
      <c r="C89" s="34"/>
      <c r="D89" s="34"/>
      <c r="E89" s="285" t="str">
        <f>E11</f>
        <v>SO 601.3 - Kamerový systém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4"/>
      <c r="E91" s="34"/>
      <c r="F91" s="26" t="str">
        <f>F14</f>
        <v>Ostrava</v>
      </c>
      <c r="G91" s="34"/>
      <c r="H91" s="34"/>
      <c r="I91" s="104" t="s">
        <v>24</v>
      </c>
      <c r="J91" s="57" t="str">
        <f>IF(J14="","",J14)</f>
        <v>11. 2. 2020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6.4" customHeight="1">
      <c r="A93" s="34"/>
      <c r="B93" s="35"/>
      <c r="C93" s="28" t="s">
        <v>30</v>
      </c>
      <c r="D93" s="34"/>
      <c r="E93" s="34"/>
      <c r="F93" s="26" t="str">
        <f>E17</f>
        <v>SMO městský obvod Ostrava - Jih</v>
      </c>
      <c r="G93" s="34"/>
      <c r="H93" s="34"/>
      <c r="I93" s="104" t="s">
        <v>36</v>
      </c>
      <c r="J93" s="32" t="str">
        <f>E23</f>
        <v>PROJEKT 2010, s.r.o.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6" customHeight="1">
      <c r="A94" s="34"/>
      <c r="B94" s="35"/>
      <c r="C94" s="28" t="s">
        <v>34</v>
      </c>
      <c r="D94" s="34"/>
      <c r="E94" s="34"/>
      <c r="F94" s="26" t="str">
        <f>IF(E20="","",E20)</f>
        <v>Vyplň údaj</v>
      </c>
      <c r="G94" s="34"/>
      <c r="H94" s="34"/>
      <c r="I94" s="104" t="s">
        <v>39</v>
      </c>
      <c r="J94" s="32" t="str">
        <f>E26</f>
        <v>M. Morská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29" t="s">
        <v>131</v>
      </c>
      <c r="D96" s="115"/>
      <c r="E96" s="115"/>
      <c r="F96" s="115"/>
      <c r="G96" s="115"/>
      <c r="H96" s="115"/>
      <c r="I96" s="130"/>
      <c r="J96" s="131" t="s">
        <v>132</v>
      </c>
      <c r="K96" s="115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32" t="s">
        <v>133</v>
      </c>
      <c r="D98" s="34"/>
      <c r="E98" s="34"/>
      <c r="F98" s="34"/>
      <c r="G98" s="34"/>
      <c r="H98" s="34"/>
      <c r="I98" s="103"/>
      <c r="J98" s="73">
        <f>J125</f>
        <v>0</v>
      </c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8" t="s">
        <v>134</v>
      </c>
    </row>
    <row r="99" spans="1:47" s="9" customFormat="1" ht="24.9" customHeight="1">
      <c r="B99" s="133"/>
      <c r="D99" s="134" t="s">
        <v>142</v>
      </c>
      <c r="E99" s="135"/>
      <c r="F99" s="135"/>
      <c r="G99" s="135"/>
      <c r="H99" s="135"/>
      <c r="I99" s="136"/>
      <c r="J99" s="137">
        <f>J126</f>
        <v>0</v>
      </c>
      <c r="L99" s="133"/>
    </row>
    <row r="100" spans="1:47" s="10" customFormat="1" ht="19.95" customHeight="1">
      <c r="B100" s="138"/>
      <c r="D100" s="139" t="s">
        <v>1952</v>
      </c>
      <c r="E100" s="140"/>
      <c r="F100" s="140"/>
      <c r="G100" s="140"/>
      <c r="H100" s="140"/>
      <c r="I100" s="141"/>
      <c r="J100" s="142">
        <f>J127</f>
        <v>0</v>
      </c>
      <c r="L100" s="138"/>
    </row>
    <row r="101" spans="1:47" s="10" customFormat="1" ht="19.95" customHeight="1">
      <c r="B101" s="138"/>
      <c r="D101" s="139" t="s">
        <v>1953</v>
      </c>
      <c r="E101" s="140"/>
      <c r="F101" s="140"/>
      <c r="G101" s="140"/>
      <c r="H101" s="140"/>
      <c r="I101" s="141"/>
      <c r="J101" s="142">
        <f>J132</f>
        <v>0</v>
      </c>
      <c r="L101" s="138"/>
    </row>
    <row r="102" spans="1:47" s="10" customFormat="1" ht="19.95" customHeight="1">
      <c r="B102" s="138"/>
      <c r="D102" s="139" t="s">
        <v>1954</v>
      </c>
      <c r="E102" s="140"/>
      <c r="F102" s="140"/>
      <c r="G102" s="140"/>
      <c r="H102" s="140"/>
      <c r="I102" s="141"/>
      <c r="J102" s="142">
        <f>J135</f>
        <v>0</v>
      </c>
      <c r="L102" s="138"/>
    </row>
    <row r="103" spans="1:47" s="9" customFormat="1" ht="24.9" customHeight="1">
      <c r="B103" s="133"/>
      <c r="D103" s="134" t="s">
        <v>1955</v>
      </c>
      <c r="E103" s="135"/>
      <c r="F103" s="135"/>
      <c r="G103" s="135"/>
      <c r="H103" s="135"/>
      <c r="I103" s="136"/>
      <c r="J103" s="137">
        <f>J137</f>
        <v>0</v>
      </c>
      <c r="L103" s="133"/>
    </row>
    <row r="104" spans="1:47" s="2" customFormat="1" ht="21.75" customHeight="1">
      <c r="A104" s="34"/>
      <c r="B104" s="35"/>
      <c r="C104" s="34"/>
      <c r="D104" s="34"/>
      <c r="E104" s="34"/>
      <c r="F104" s="34"/>
      <c r="G104" s="34"/>
      <c r="H104" s="34"/>
      <c r="I104" s="103"/>
      <c r="J104" s="34"/>
      <c r="K104" s="34"/>
      <c r="L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" customHeight="1">
      <c r="A105" s="34"/>
      <c r="B105" s="49"/>
      <c r="C105" s="50"/>
      <c r="D105" s="50"/>
      <c r="E105" s="50"/>
      <c r="F105" s="50"/>
      <c r="G105" s="50"/>
      <c r="H105" s="50"/>
      <c r="I105" s="127"/>
      <c r="J105" s="50"/>
      <c r="K105" s="50"/>
      <c r="L105" s="4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" customHeight="1">
      <c r="A109" s="34"/>
      <c r="B109" s="51"/>
      <c r="C109" s="52"/>
      <c r="D109" s="52"/>
      <c r="E109" s="52"/>
      <c r="F109" s="52"/>
      <c r="G109" s="52"/>
      <c r="H109" s="52"/>
      <c r="I109" s="128"/>
      <c r="J109" s="52"/>
      <c r="K109" s="52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" customHeight="1">
      <c r="A110" s="34"/>
      <c r="B110" s="35"/>
      <c r="C110" s="22" t="s">
        <v>144</v>
      </c>
      <c r="D110" s="34"/>
      <c r="E110" s="34"/>
      <c r="F110" s="34"/>
      <c r="G110" s="34"/>
      <c r="H110" s="34"/>
      <c r="I110" s="103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" customHeight="1">
      <c r="A111" s="34"/>
      <c r="B111" s="35"/>
      <c r="C111" s="34"/>
      <c r="D111" s="34"/>
      <c r="E111" s="34"/>
      <c r="F111" s="34"/>
      <c r="G111" s="34"/>
      <c r="H111" s="34"/>
      <c r="I111" s="103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103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" customHeight="1">
      <c r="A113" s="34"/>
      <c r="B113" s="35"/>
      <c r="C113" s="34"/>
      <c r="D113" s="34"/>
      <c r="E113" s="293" t="str">
        <f>E7</f>
        <v>Rekonstrukce podchodu pod ul. Horní, náměstí Ostrava - Jih, revize c</v>
      </c>
      <c r="F113" s="294"/>
      <c r="G113" s="294"/>
      <c r="H113" s="294"/>
      <c r="I113" s="103"/>
      <c r="J113" s="34"/>
      <c r="K113" s="34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8" t="s">
        <v>127</v>
      </c>
      <c r="I114" s="100"/>
      <c r="L114" s="21"/>
    </row>
    <row r="115" spans="1:65" s="2" customFormat="1" ht="14.4" customHeight="1">
      <c r="A115" s="34"/>
      <c r="B115" s="35"/>
      <c r="C115" s="34"/>
      <c r="D115" s="34"/>
      <c r="E115" s="293" t="s">
        <v>599</v>
      </c>
      <c r="F115" s="292"/>
      <c r="G115" s="292"/>
      <c r="H115" s="292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8" t="s">
        <v>600</v>
      </c>
      <c r="D116" s="34"/>
      <c r="E116" s="34"/>
      <c r="F116" s="34"/>
      <c r="G116" s="34"/>
      <c r="H116" s="34"/>
      <c r="I116" s="103"/>
      <c r="J116" s="34"/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4.4" customHeight="1">
      <c r="A117" s="34"/>
      <c r="B117" s="35"/>
      <c r="C117" s="34"/>
      <c r="D117" s="34"/>
      <c r="E117" s="285" t="str">
        <f>E11</f>
        <v>SO 601.3 - Kamerový systém</v>
      </c>
      <c r="F117" s="292"/>
      <c r="G117" s="292"/>
      <c r="H117" s="292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4"/>
      <c r="D118" s="34"/>
      <c r="E118" s="34"/>
      <c r="F118" s="34"/>
      <c r="G118" s="34"/>
      <c r="H118" s="34"/>
      <c r="I118" s="103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8" t="s">
        <v>22</v>
      </c>
      <c r="D119" s="34"/>
      <c r="E119" s="34"/>
      <c r="F119" s="26" t="str">
        <f>F14</f>
        <v>Ostrava</v>
      </c>
      <c r="G119" s="34"/>
      <c r="H119" s="34"/>
      <c r="I119" s="104" t="s">
        <v>24</v>
      </c>
      <c r="J119" s="57" t="str">
        <f>IF(J14="","",J14)</f>
        <v>11. 2. 2020</v>
      </c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" customHeight="1">
      <c r="A120" s="34"/>
      <c r="B120" s="35"/>
      <c r="C120" s="34"/>
      <c r="D120" s="34"/>
      <c r="E120" s="34"/>
      <c r="F120" s="34"/>
      <c r="G120" s="34"/>
      <c r="H120" s="34"/>
      <c r="I120" s="103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6.4" customHeight="1">
      <c r="A121" s="34"/>
      <c r="B121" s="35"/>
      <c r="C121" s="28" t="s">
        <v>30</v>
      </c>
      <c r="D121" s="34"/>
      <c r="E121" s="34"/>
      <c r="F121" s="26" t="str">
        <f>E17</f>
        <v>SMO městský obvod Ostrava - Jih</v>
      </c>
      <c r="G121" s="34"/>
      <c r="H121" s="34"/>
      <c r="I121" s="104" t="s">
        <v>36</v>
      </c>
      <c r="J121" s="32" t="str">
        <f>E23</f>
        <v>PROJEKT 2010, s.r.o.</v>
      </c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6" customHeight="1">
      <c r="A122" s="34"/>
      <c r="B122" s="35"/>
      <c r="C122" s="28" t="s">
        <v>34</v>
      </c>
      <c r="D122" s="34"/>
      <c r="E122" s="34"/>
      <c r="F122" s="26" t="str">
        <f>IF(E20="","",E20)</f>
        <v>Vyplň údaj</v>
      </c>
      <c r="G122" s="34"/>
      <c r="H122" s="34"/>
      <c r="I122" s="104" t="s">
        <v>39</v>
      </c>
      <c r="J122" s="32" t="str">
        <f>E26</f>
        <v>M. Morská</v>
      </c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4"/>
      <c r="D123" s="34"/>
      <c r="E123" s="34"/>
      <c r="F123" s="34"/>
      <c r="G123" s="34"/>
      <c r="H123" s="34"/>
      <c r="I123" s="103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43"/>
      <c r="B124" s="144"/>
      <c r="C124" s="145" t="s">
        <v>145</v>
      </c>
      <c r="D124" s="146" t="s">
        <v>68</v>
      </c>
      <c r="E124" s="146" t="s">
        <v>64</v>
      </c>
      <c r="F124" s="146" t="s">
        <v>65</v>
      </c>
      <c r="G124" s="146" t="s">
        <v>146</v>
      </c>
      <c r="H124" s="146" t="s">
        <v>147</v>
      </c>
      <c r="I124" s="147" t="s">
        <v>148</v>
      </c>
      <c r="J124" s="148" t="s">
        <v>132</v>
      </c>
      <c r="K124" s="149" t="s">
        <v>149</v>
      </c>
      <c r="L124" s="150"/>
      <c r="M124" s="64" t="s">
        <v>1</v>
      </c>
      <c r="N124" s="65" t="s">
        <v>47</v>
      </c>
      <c r="O124" s="65" t="s">
        <v>150</v>
      </c>
      <c r="P124" s="65" t="s">
        <v>151</v>
      </c>
      <c r="Q124" s="65" t="s">
        <v>152</v>
      </c>
      <c r="R124" s="65" t="s">
        <v>153</v>
      </c>
      <c r="S124" s="65" t="s">
        <v>154</v>
      </c>
      <c r="T124" s="66" t="s">
        <v>155</v>
      </c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</row>
    <row r="125" spans="1:65" s="2" customFormat="1" ht="22.8" customHeight="1">
      <c r="A125" s="34"/>
      <c r="B125" s="35"/>
      <c r="C125" s="71" t="s">
        <v>156</v>
      </c>
      <c r="D125" s="34"/>
      <c r="E125" s="34"/>
      <c r="F125" s="34"/>
      <c r="G125" s="34"/>
      <c r="H125" s="34"/>
      <c r="I125" s="103"/>
      <c r="J125" s="151">
        <f>BK125</f>
        <v>0</v>
      </c>
      <c r="K125" s="34"/>
      <c r="L125" s="35"/>
      <c r="M125" s="67"/>
      <c r="N125" s="58"/>
      <c r="O125" s="68"/>
      <c r="P125" s="152">
        <f>P126+P137</f>
        <v>0</v>
      </c>
      <c r="Q125" s="68"/>
      <c r="R125" s="152">
        <f>R126+R137</f>
        <v>0</v>
      </c>
      <c r="S125" s="68"/>
      <c r="T125" s="153">
        <f>T126+T137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82</v>
      </c>
      <c r="AU125" s="18" t="s">
        <v>134</v>
      </c>
      <c r="BK125" s="154">
        <f>BK126+BK137</f>
        <v>0</v>
      </c>
    </row>
    <row r="126" spans="1:65" s="12" customFormat="1" ht="25.95" customHeight="1">
      <c r="B126" s="155"/>
      <c r="D126" s="156" t="s">
        <v>82</v>
      </c>
      <c r="E126" s="157" t="s">
        <v>209</v>
      </c>
      <c r="F126" s="157" t="s">
        <v>333</v>
      </c>
      <c r="I126" s="158"/>
      <c r="J126" s="159">
        <f>BK126</f>
        <v>0</v>
      </c>
      <c r="L126" s="155"/>
      <c r="M126" s="160"/>
      <c r="N126" s="161"/>
      <c r="O126" s="161"/>
      <c r="P126" s="162">
        <f>P127+P132+P135</f>
        <v>0</v>
      </c>
      <c r="Q126" s="161"/>
      <c r="R126" s="162">
        <f>R127+R132+R135</f>
        <v>0</v>
      </c>
      <c r="S126" s="161"/>
      <c r="T126" s="163">
        <f>T127+T132+T135</f>
        <v>0</v>
      </c>
      <c r="AR126" s="156" t="s">
        <v>109</v>
      </c>
      <c r="AT126" s="164" t="s">
        <v>82</v>
      </c>
      <c r="AU126" s="164" t="s">
        <v>83</v>
      </c>
      <c r="AY126" s="156" t="s">
        <v>159</v>
      </c>
      <c r="BK126" s="165">
        <f>BK127+BK132+BK135</f>
        <v>0</v>
      </c>
    </row>
    <row r="127" spans="1:65" s="12" customFormat="1" ht="22.8" customHeight="1">
      <c r="B127" s="155"/>
      <c r="D127" s="156" t="s">
        <v>82</v>
      </c>
      <c r="E127" s="166" t="s">
        <v>91</v>
      </c>
      <c r="F127" s="166" t="s">
        <v>1956</v>
      </c>
      <c r="I127" s="158"/>
      <c r="J127" s="167">
        <f>BK127</f>
        <v>0</v>
      </c>
      <c r="L127" s="155"/>
      <c r="M127" s="160"/>
      <c r="N127" s="161"/>
      <c r="O127" s="161"/>
      <c r="P127" s="162">
        <f>SUM(P128:P131)</f>
        <v>0</v>
      </c>
      <c r="Q127" s="161"/>
      <c r="R127" s="162">
        <f>SUM(R128:R131)</f>
        <v>0</v>
      </c>
      <c r="S127" s="161"/>
      <c r="T127" s="163">
        <f>SUM(T128:T131)</f>
        <v>0</v>
      </c>
      <c r="AR127" s="156" t="s">
        <v>91</v>
      </c>
      <c r="AT127" s="164" t="s">
        <v>82</v>
      </c>
      <c r="AU127" s="164" t="s">
        <v>91</v>
      </c>
      <c r="AY127" s="156" t="s">
        <v>159</v>
      </c>
      <c r="BK127" s="165">
        <f>SUM(BK128:BK131)</f>
        <v>0</v>
      </c>
    </row>
    <row r="128" spans="1:65" s="2" customFormat="1" ht="19.8" customHeight="1">
      <c r="A128" s="34"/>
      <c r="B128" s="168"/>
      <c r="C128" s="169" t="s">
        <v>91</v>
      </c>
      <c r="D128" s="169" t="s">
        <v>161</v>
      </c>
      <c r="E128" s="170" t="s">
        <v>1957</v>
      </c>
      <c r="F128" s="171" t="s">
        <v>1958</v>
      </c>
      <c r="G128" s="172" t="s">
        <v>238</v>
      </c>
      <c r="H128" s="173">
        <v>90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48</v>
      </c>
      <c r="O128" s="60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165</v>
      </c>
      <c r="AT128" s="181" t="s">
        <v>161</v>
      </c>
      <c r="AU128" s="181" t="s">
        <v>93</v>
      </c>
      <c r="AY128" s="18" t="s">
        <v>159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91</v>
      </c>
      <c r="BK128" s="182">
        <f>ROUND(I128*H128,2)</f>
        <v>0</v>
      </c>
      <c r="BL128" s="18" t="s">
        <v>165</v>
      </c>
      <c r="BM128" s="181" t="s">
        <v>93</v>
      </c>
    </row>
    <row r="129" spans="1:65" s="2" customFormat="1" ht="19.8" customHeight="1">
      <c r="A129" s="34"/>
      <c r="B129" s="168"/>
      <c r="C129" s="169" t="s">
        <v>93</v>
      </c>
      <c r="D129" s="169" t="s">
        <v>161</v>
      </c>
      <c r="E129" s="170" t="s">
        <v>1959</v>
      </c>
      <c r="F129" s="171" t="s">
        <v>1960</v>
      </c>
      <c r="G129" s="172" t="s">
        <v>238</v>
      </c>
      <c r="H129" s="173">
        <v>990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48</v>
      </c>
      <c r="O129" s="60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165</v>
      </c>
      <c r="AT129" s="181" t="s">
        <v>161</v>
      </c>
      <c r="AU129" s="181" t="s">
        <v>93</v>
      </c>
      <c r="AY129" s="18" t="s">
        <v>159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8" t="s">
        <v>91</v>
      </c>
      <c r="BK129" s="182">
        <f>ROUND(I129*H129,2)</f>
        <v>0</v>
      </c>
      <c r="BL129" s="18" t="s">
        <v>165</v>
      </c>
      <c r="BM129" s="181" t="s">
        <v>165</v>
      </c>
    </row>
    <row r="130" spans="1:65" s="2" customFormat="1" ht="14.4" customHeight="1">
      <c r="A130" s="34"/>
      <c r="B130" s="168"/>
      <c r="C130" s="169" t="s">
        <v>109</v>
      </c>
      <c r="D130" s="169" t="s">
        <v>161</v>
      </c>
      <c r="E130" s="170" t="s">
        <v>1771</v>
      </c>
      <c r="F130" s="171" t="s">
        <v>1772</v>
      </c>
      <c r="G130" s="172" t="s">
        <v>238</v>
      </c>
      <c r="H130" s="173">
        <v>20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48</v>
      </c>
      <c r="O130" s="60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165</v>
      </c>
      <c r="AT130" s="181" t="s">
        <v>161</v>
      </c>
      <c r="AU130" s="181" t="s">
        <v>93</v>
      </c>
      <c r="AY130" s="18" t="s">
        <v>159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91</v>
      </c>
      <c r="BK130" s="182">
        <f>ROUND(I130*H130,2)</f>
        <v>0</v>
      </c>
      <c r="BL130" s="18" t="s">
        <v>165</v>
      </c>
      <c r="BM130" s="181" t="s">
        <v>190</v>
      </c>
    </row>
    <row r="131" spans="1:65" s="2" customFormat="1" ht="14.4" customHeight="1">
      <c r="A131" s="34"/>
      <c r="B131" s="168"/>
      <c r="C131" s="207" t="s">
        <v>165</v>
      </c>
      <c r="D131" s="207" t="s">
        <v>209</v>
      </c>
      <c r="E131" s="208" t="s">
        <v>1783</v>
      </c>
      <c r="F131" s="209" t="s">
        <v>1784</v>
      </c>
      <c r="G131" s="210" t="s">
        <v>630</v>
      </c>
      <c r="H131" s="211">
        <v>1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48</v>
      </c>
      <c r="O131" s="60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200</v>
      </c>
      <c r="AT131" s="181" t="s">
        <v>209</v>
      </c>
      <c r="AU131" s="181" t="s">
        <v>93</v>
      </c>
      <c r="AY131" s="18" t="s">
        <v>159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91</v>
      </c>
      <c r="BK131" s="182">
        <f>ROUND(I131*H131,2)</f>
        <v>0</v>
      </c>
      <c r="BL131" s="18" t="s">
        <v>165</v>
      </c>
      <c r="BM131" s="181" t="s">
        <v>1961</v>
      </c>
    </row>
    <row r="132" spans="1:65" s="12" customFormat="1" ht="22.8" customHeight="1">
      <c r="B132" s="155"/>
      <c r="D132" s="156" t="s">
        <v>82</v>
      </c>
      <c r="E132" s="166" t="s">
        <v>93</v>
      </c>
      <c r="F132" s="166" t="s">
        <v>1809</v>
      </c>
      <c r="I132" s="158"/>
      <c r="J132" s="167">
        <f>BK132</f>
        <v>0</v>
      </c>
      <c r="L132" s="155"/>
      <c r="M132" s="160"/>
      <c r="N132" s="161"/>
      <c r="O132" s="161"/>
      <c r="P132" s="162">
        <f>SUM(P133:P134)</f>
        <v>0</v>
      </c>
      <c r="Q132" s="161"/>
      <c r="R132" s="162">
        <f>SUM(R133:R134)</f>
        <v>0</v>
      </c>
      <c r="S132" s="161"/>
      <c r="T132" s="163">
        <f>SUM(T133:T134)</f>
        <v>0</v>
      </c>
      <c r="AR132" s="156" t="s">
        <v>91</v>
      </c>
      <c r="AT132" s="164" t="s">
        <v>82</v>
      </c>
      <c r="AU132" s="164" t="s">
        <v>91</v>
      </c>
      <c r="AY132" s="156" t="s">
        <v>159</v>
      </c>
      <c r="BK132" s="165">
        <f>SUM(BK133:BK134)</f>
        <v>0</v>
      </c>
    </row>
    <row r="133" spans="1:65" s="2" customFormat="1" ht="30" customHeight="1">
      <c r="A133" s="34"/>
      <c r="B133" s="168"/>
      <c r="C133" s="169" t="s">
        <v>185</v>
      </c>
      <c r="D133" s="169" t="s">
        <v>161</v>
      </c>
      <c r="E133" s="170" t="s">
        <v>1962</v>
      </c>
      <c r="F133" s="171" t="s">
        <v>1963</v>
      </c>
      <c r="G133" s="172" t="s">
        <v>238</v>
      </c>
      <c r="H133" s="173">
        <v>50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48</v>
      </c>
      <c r="O133" s="60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165</v>
      </c>
      <c r="AT133" s="181" t="s">
        <v>161</v>
      </c>
      <c r="AU133" s="181" t="s">
        <v>93</v>
      </c>
      <c r="AY133" s="18" t="s">
        <v>159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91</v>
      </c>
      <c r="BK133" s="182">
        <f>ROUND(I133*H133,2)</f>
        <v>0</v>
      </c>
      <c r="BL133" s="18" t="s">
        <v>165</v>
      </c>
      <c r="BM133" s="181" t="s">
        <v>200</v>
      </c>
    </row>
    <row r="134" spans="1:65" s="2" customFormat="1" ht="30" customHeight="1">
      <c r="A134" s="34"/>
      <c r="B134" s="168"/>
      <c r="C134" s="169" t="s">
        <v>190</v>
      </c>
      <c r="D134" s="169" t="s">
        <v>161</v>
      </c>
      <c r="E134" s="170" t="s">
        <v>1964</v>
      </c>
      <c r="F134" s="171" t="s">
        <v>1965</v>
      </c>
      <c r="G134" s="172" t="s">
        <v>238</v>
      </c>
      <c r="H134" s="173">
        <v>230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48</v>
      </c>
      <c r="O134" s="60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165</v>
      </c>
      <c r="AT134" s="181" t="s">
        <v>161</v>
      </c>
      <c r="AU134" s="181" t="s">
        <v>93</v>
      </c>
      <c r="AY134" s="18" t="s">
        <v>159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91</v>
      </c>
      <c r="BK134" s="182">
        <f>ROUND(I134*H134,2)</f>
        <v>0</v>
      </c>
      <c r="BL134" s="18" t="s">
        <v>165</v>
      </c>
      <c r="BM134" s="181" t="s">
        <v>208</v>
      </c>
    </row>
    <row r="135" spans="1:65" s="12" customFormat="1" ht="22.8" customHeight="1">
      <c r="B135" s="155"/>
      <c r="D135" s="156" t="s">
        <v>82</v>
      </c>
      <c r="E135" s="166" t="s">
        <v>109</v>
      </c>
      <c r="F135" s="166" t="s">
        <v>1853</v>
      </c>
      <c r="I135" s="158"/>
      <c r="J135" s="167">
        <f>BK135</f>
        <v>0</v>
      </c>
      <c r="L135" s="155"/>
      <c r="M135" s="160"/>
      <c r="N135" s="161"/>
      <c r="O135" s="161"/>
      <c r="P135" s="162">
        <f>P136</f>
        <v>0</v>
      </c>
      <c r="Q135" s="161"/>
      <c r="R135" s="162">
        <f>R136</f>
        <v>0</v>
      </c>
      <c r="S135" s="161"/>
      <c r="T135" s="163">
        <f>T136</f>
        <v>0</v>
      </c>
      <c r="AR135" s="156" t="s">
        <v>91</v>
      </c>
      <c r="AT135" s="164" t="s">
        <v>82</v>
      </c>
      <c r="AU135" s="164" t="s">
        <v>91</v>
      </c>
      <c r="AY135" s="156" t="s">
        <v>159</v>
      </c>
      <c r="BK135" s="165">
        <f>BK136</f>
        <v>0</v>
      </c>
    </row>
    <row r="136" spans="1:65" s="2" customFormat="1" ht="19.8" customHeight="1">
      <c r="A136" s="34"/>
      <c r="B136" s="168"/>
      <c r="C136" s="169" t="s">
        <v>195</v>
      </c>
      <c r="D136" s="169" t="s">
        <v>161</v>
      </c>
      <c r="E136" s="170" t="s">
        <v>1854</v>
      </c>
      <c r="F136" s="171" t="s">
        <v>1855</v>
      </c>
      <c r="G136" s="172" t="s">
        <v>1790</v>
      </c>
      <c r="H136" s="173">
        <v>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48</v>
      </c>
      <c r="O136" s="60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165</v>
      </c>
      <c r="AT136" s="181" t="s">
        <v>161</v>
      </c>
      <c r="AU136" s="181" t="s">
        <v>93</v>
      </c>
      <c r="AY136" s="18" t="s">
        <v>159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8" t="s">
        <v>91</v>
      </c>
      <c r="BK136" s="182">
        <f>ROUND(I136*H136,2)</f>
        <v>0</v>
      </c>
      <c r="BL136" s="18" t="s">
        <v>165</v>
      </c>
      <c r="BM136" s="181" t="s">
        <v>222</v>
      </c>
    </row>
    <row r="137" spans="1:65" s="12" customFormat="1" ht="25.95" customHeight="1">
      <c r="B137" s="155"/>
      <c r="D137" s="156" t="s">
        <v>82</v>
      </c>
      <c r="E137" s="157" t="s">
        <v>165</v>
      </c>
      <c r="F137" s="157" t="s">
        <v>1875</v>
      </c>
      <c r="I137" s="158"/>
      <c r="J137" s="159">
        <f>BK137</f>
        <v>0</v>
      </c>
      <c r="L137" s="155"/>
      <c r="M137" s="160"/>
      <c r="N137" s="161"/>
      <c r="O137" s="161"/>
      <c r="P137" s="162">
        <f>SUM(P138:P143)</f>
        <v>0</v>
      </c>
      <c r="Q137" s="161"/>
      <c r="R137" s="162">
        <f>SUM(R138:R143)</f>
        <v>0</v>
      </c>
      <c r="S137" s="161"/>
      <c r="T137" s="163">
        <f>SUM(T138:T143)</f>
        <v>0</v>
      </c>
      <c r="AR137" s="156" t="s">
        <v>91</v>
      </c>
      <c r="AT137" s="164" t="s">
        <v>82</v>
      </c>
      <c r="AU137" s="164" t="s">
        <v>83</v>
      </c>
      <c r="AY137" s="156" t="s">
        <v>159</v>
      </c>
      <c r="BK137" s="165">
        <f>SUM(BK138:BK143)</f>
        <v>0</v>
      </c>
    </row>
    <row r="138" spans="1:65" s="2" customFormat="1" ht="14.4" customHeight="1">
      <c r="A138" s="34"/>
      <c r="B138" s="168"/>
      <c r="C138" s="169" t="s">
        <v>200</v>
      </c>
      <c r="D138" s="169" t="s">
        <v>161</v>
      </c>
      <c r="E138" s="170" t="s">
        <v>1966</v>
      </c>
      <c r="F138" s="171" t="s">
        <v>1967</v>
      </c>
      <c r="G138" s="172" t="s">
        <v>1878</v>
      </c>
      <c r="H138" s="173">
        <v>5</v>
      </c>
      <c r="I138" s="174"/>
      <c r="J138" s="175">
        <f t="shared" ref="J138:J143" si="0">ROUND(I138*H138,2)</f>
        <v>0</v>
      </c>
      <c r="K138" s="176"/>
      <c r="L138" s="35"/>
      <c r="M138" s="177" t="s">
        <v>1</v>
      </c>
      <c r="N138" s="178" t="s">
        <v>48</v>
      </c>
      <c r="O138" s="60"/>
      <c r="P138" s="179">
        <f t="shared" ref="P138:P143" si="1">O138*H138</f>
        <v>0</v>
      </c>
      <c r="Q138" s="179">
        <v>0</v>
      </c>
      <c r="R138" s="179">
        <f t="shared" ref="R138:R143" si="2">Q138*H138</f>
        <v>0</v>
      </c>
      <c r="S138" s="179">
        <v>0</v>
      </c>
      <c r="T138" s="180">
        <f t="shared" ref="T138:T143" si="3"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165</v>
      </c>
      <c r="AT138" s="181" t="s">
        <v>161</v>
      </c>
      <c r="AU138" s="181" t="s">
        <v>91</v>
      </c>
      <c r="AY138" s="18" t="s">
        <v>159</v>
      </c>
      <c r="BE138" s="182">
        <f t="shared" ref="BE138:BE143" si="4">IF(N138="základní",J138,0)</f>
        <v>0</v>
      </c>
      <c r="BF138" s="182">
        <f t="shared" ref="BF138:BF143" si="5">IF(N138="snížená",J138,0)</f>
        <v>0</v>
      </c>
      <c r="BG138" s="182">
        <f t="shared" ref="BG138:BG143" si="6">IF(N138="zákl. přenesená",J138,0)</f>
        <v>0</v>
      </c>
      <c r="BH138" s="182">
        <f t="shared" ref="BH138:BH143" si="7">IF(N138="sníž. přenesená",J138,0)</f>
        <v>0</v>
      </c>
      <c r="BI138" s="182">
        <f t="shared" ref="BI138:BI143" si="8">IF(N138="nulová",J138,0)</f>
        <v>0</v>
      </c>
      <c r="BJ138" s="18" t="s">
        <v>91</v>
      </c>
      <c r="BK138" s="182">
        <f t="shared" ref="BK138:BK143" si="9">ROUND(I138*H138,2)</f>
        <v>0</v>
      </c>
      <c r="BL138" s="18" t="s">
        <v>165</v>
      </c>
      <c r="BM138" s="181" t="s">
        <v>230</v>
      </c>
    </row>
    <row r="139" spans="1:65" s="2" customFormat="1" ht="30" customHeight="1">
      <c r="A139" s="34"/>
      <c r="B139" s="168"/>
      <c r="C139" s="169" t="s">
        <v>204</v>
      </c>
      <c r="D139" s="169" t="s">
        <v>161</v>
      </c>
      <c r="E139" s="170" t="s">
        <v>1968</v>
      </c>
      <c r="F139" s="171" t="s">
        <v>1881</v>
      </c>
      <c r="G139" s="172" t="s">
        <v>1878</v>
      </c>
      <c r="H139" s="173">
        <v>5</v>
      </c>
      <c r="I139" s="174"/>
      <c r="J139" s="175">
        <f t="shared" si="0"/>
        <v>0</v>
      </c>
      <c r="K139" s="176"/>
      <c r="L139" s="35"/>
      <c r="M139" s="177" t="s">
        <v>1</v>
      </c>
      <c r="N139" s="178" t="s">
        <v>48</v>
      </c>
      <c r="O139" s="60"/>
      <c r="P139" s="179">
        <f t="shared" si="1"/>
        <v>0</v>
      </c>
      <c r="Q139" s="179">
        <v>0</v>
      </c>
      <c r="R139" s="179">
        <f t="shared" si="2"/>
        <v>0</v>
      </c>
      <c r="S139" s="179">
        <v>0</v>
      </c>
      <c r="T139" s="18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165</v>
      </c>
      <c r="AT139" s="181" t="s">
        <v>161</v>
      </c>
      <c r="AU139" s="181" t="s">
        <v>91</v>
      </c>
      <c r="AY139" s="18" t="s">
        <v>159</v>
      </c>
      <c r="BE139" s="182">
        <f t="shared" si="4"/>
        <v>0</v>
      </c>
      <c r="BF139" s="182">
        <f t="shared" si="5"/>
        <v>0</v>
      </c>
      <c r="BG139" s="182">
        <f t="shared" si="6"/>
        <v>0</v>
      </c>
      <c r="BH139" s="182">
        <f t="shared" si="7"/>
        <v>0</v>
      </c>
      <c r="BI139" s="182">
        <f t="shared" si="8"/>
        <v>0</v>
      </c>
      <c r="BJ139" s="18" t="s">
        <v>91</v>
      </c>
      <c r="BK139" s="182">
        <f t="shared" si="9"/>
        <v>0</v>
      </c>
      <c r="BL139" s="18" t="s">
        <v>165</v>
      </c>
      <c r="BM139" s="181" t="s">
        <v>247</v>
      </c>
    </row>
    <row r="140" spans="1:65" s="2" customFormat="1" ht="14.4" customHeight="1">
      <c r="A140" s="34"/>
      <c r="B140" s="168"/>
      <c r="C140" s="169" t="s">
        <v>208</v>
      </c>
      <c r="D140" s="169" t="s">
        <v>161</v>
      </c>
      <c r="E140" s="170" t="s">
        <v>1969</v>
      </c>
      <c r="F140" s="171" t="s">
        <v>1970</v>
      </c>
      <c r="G140" s="172" t="s">
        <v>1878</v>
      </c>
      <c r="H140" s="173">
        <v>25</v>
      </c>
      <c r="I140" s="174"/>
      <c r="J140" s="175">
        <f t="shared" si="0"/>
        <v>0</v>
      </c>
      <c r="K140" s="176"/>
      <c r="L140" s="35"/>
      <c r="M140" s="177" t="s">
        <v>1</v>
      </c>
      <c r="N140" s="178" t="s">
        <v>48</v>
      </c>
      <c r="O140" s="60"/>
      <c r="P140" s="179">
        <f t="shared" si="1"/>
        <v>0</v>
      </c>
      <c r="Q140" s="179">
        <v>0</v>
      </c>
      <c r="R140" s="179">
        <f t="shared" si="2"/>
        <v>0</v>
      </c>
      <c r="S140" s="179">
        <v>0</v>
      </c>
      <c r="T140" s="18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165</v>
      </c>
      <c r="AT140" s="181" t="s">
        <v>161</v>
      </c>
      <c r="AU140" s="181" t="s">
        <v>91</v>
      </c>
      <c r="AY140" s="18" t="s">
        <v>159</v>
      </c>
      <c r="BE140" s="182">
        <f t="shared" si="4"/>
        <v>0</v>
      </c>
      <c r="BF140" s="182">
        <f t="shared" si="5"/>
        <v>0</v>
      </c>
      <c r="BG140" s="182">
        <f t="shared" si="6"/>
        <v>0</v>
      </c>
      <c r="BH140" s="182">
        <f t="shared" si="7"/>
        <v>0</v>
      </c>
      <c r="BI140" s="182">
        <f t="shared" si="8"/>
        <v>0</v>
      </c>
      <c r="BJ140" s="18" t="s">
        <v>91</v>
      </c>
      <c r="BK140" s="182">
        <f t="shared" si="9"/>
        <v>0</v>
      </c>
      <c r="BL140" s="18" t="s">
        <v>165</v>
      </c>
      <c r="BM140" s="181" t="s">
        <v>257</v>
      </c>
    </row>
    <row r="141" spans="1:65" s="2" customFormat="1" ht="14.4" customHeight="1">
      <c r="A141" s="34"/>
      <c r="B141" s="168"/>
      <c r="C141" s="169" t="s">
        <v>215</v>
      </c>
      <c r="D141" s="169" t="s">
        <v>161</v>
      </c>
      <c r="E141" s="170" t="s">
        <v>1971</v>
      </c>
      <c r="F141" s="171" t="s">
        <v>1887</v>
      </c>
      <c r="G141" s="172" t="s">
        <v>1878</v>
      </c>
      <c r="H141" s="173">
        <v>5</v>
      </c>
      <c r="I141" s="174"/>
      <c r="J141" s="175">
        <f t="shared" si="0"/>
        <v>0</v>
      </c>
      <c r="K141" s="176"/>
      <c r="L141" s="35"/>
      <c r="M141" s="177" t="s">
        <v>1</v>
      </c>
      <c r="N141" s="178" t="s">
        <v>48</v>
      </c>
      <c r="O141" s="60"/>
      <c r="P141" s="179">
        <f t="shared" si="1"/>
        <v>0</v>
      </c>
      <c r="Q141" s="179">
        <v>0</v>
      </c>
      <c r="R141" s="179">
        <f t="shared" si="2"/>
        <v>0</v>
      </c>
      <c r="S141" s="179">
        <v>0</v>
      </c>
      <c r="T141" s="18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165</v>
      </c>
      <c r="AT141" s="181" t="s">
        <v>161</v>
      </c>
      <c r="AU141" s="181" t="s">
        <v>91</v>
      </c>
      <c r="AY141" s="18" t="s">
        <v>159</v>
      </c>
      <c r="BE141" s="182">
        <f t="shared" si="4"/>
        <v>0</v>
      </c>
      <c r="BF141" s="182">
        <f t="shared" si="5"/>
        <v>0</v>
      </c>
      <c r="BG141" s="182">
        <f t="shared" si="6"/>
        <v>0</v>
      </c>
      <c r="BH141" s="182">
        <f t="shared" si="7"/>
        <v>0</v>
      </c>
      <c r="BI141" s="182">
        <f t="shared" si="8"/>
        <v>0</v>
      </c>
      <c r="BJ141" s="18" t="s">
        <v>91</v>
      </c>
      <c r="BK141" s="182">
        <f t="shared" si="9"/>
        <v>0</v>
      </c>
      <c r="BL141" s="18" t="s">
        <v>165</v>
      </c>
      <c r="BM141" s="181" t="s">
        <v>277</v>
      </c>
    </row>
    <row r="142" spans="1:65" s="2" customFormat="1" ht="14.4" customHeight="1">
      <c r="A142" s="34"/>
      <c r="B142" s="168"/>
      <c r="C142" s="169" t="s">
        <v>222</v>
      </c>
      <c r="D142" s="169" t="s">
        <v>161</v>
      </c>
      <c r="E142" s="170" t="s">
        <v>1972</v>
      </c>
      <c r="F142" s="171" t="s">
        <v>1973</v>
      </c>
      <c r="G142" s="172" t="s">
        <v>1878</v>
      </c>
      <c r="H142" s="173">
        <v>20</v>
      </c>
      <c r="I142" s="174"/>
      <c r="J142" s="175">
        <f t="shared" si="0"/>
        <v>0</v>
      </c>
      <c r="K142" s="176"/>
      <c r="L142" s="35"/>
      <c r="M142" s="177" t="s">
        <v>1</v>
      </c>
      <c r="N142" s="178" t="s">
        <v>48</v>
      </c>
      <c r="O142" s="60"/>
      <c r="P142" s="179">
        <f t="shared" si="1"/>
        <v>0</v>
      </c>
      <c r="Q142" s="179">
        <v>0</v>
      </c>
      <c r="R142" s="179">
        <f t="shared" si="2"/>
        <v>0</v>
      </c>
      <c r="S142" s="179">
        <v>0</v>
      </c>
      <c r="T142" s="18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165</v>
      </c>
      <c r="AT142" s="181" t="s">
        <v>161</v>
      </c>
      <c r="AU142" s="181" t="s">
        <v>91</v>
      </c>
      <c r="AY142" s="18" t="s">
        <v>159</v>
      </c>
      <c r="BE142" s="182">
        <f t="shared" si="4"/>
        <v>0</v>
      </c>
      <c r="BF142" s="182">
        <f t="shared" si="5"/>
        <v>0</v>
      </c>
      <c r="BG142" s="182">
        <f t="shared" si="6"/>
        <v>0</v>
      </c>
      <c r="BH142" s="182">
        <f t="shared" si="7"/>
        <v>0</v>
      </c>
      <c r="BI142" s="182">
        <f t="shared" si="8"/>
        <v>0</v>
      </c>
      <c r="BJ142" s="18" t="s">
        <v>91</v>
      </c>
      <c r="BK142" s="182">
        <f t="shared" si="9"/>
        <v>0</v>
      </c>
      <c r="BL142" s="18" t="s">
        <v>165</v>
      </c>
      <c r="BM142" s="181" t="s">
        <v>286</v>
      </c>
    </row>
    <row r="143" spans="1:65" s="2" customFormat="1" ht="14.4" customHeight="1">
      <c r="A143" s="34"/>
      <c r="B143" s="168"/>
      <c r="C143" s="169" t="s">
        <v>226</v>
      </c>
      <c r="D143" s="169" t="s">
        <v>161</v>
      </c>
      <c r="E143" s="170" t="s">
        <v>1974</v>
      </c>
      <c r="F143" s="171" t="s">
        <v>1890</v>
      </c>
      <c r="G143" s="172" t="s">
        <v>1878</v>
      </c>
      <c r="H143" s="173">
        <v>5</v>
      </c>
      <c r="I143" s="174"/>
      <c r="J143" s="175">
        <f t="shared" si="0"/>
        <v>0</v>
      </c>
      <c r="K143" s="176"/>
      <c r="L143" s="35"/>
      <c r="M143" s="221" t="s">
        <v>1</v>
      </c>
      <c r="N143" s="222" t="s">
        <v>48</v>
      </c>
      <c r="O143" s="223"/>
      <c r="P143" s="224">
        <f t="shared" si="1"/>
        <v>0</v>
      </c>
      <c r="Q143" s="224">
        <v>0</v>
      </c>
      <c r="R143" s="224">
        <f t="shared" si="2"/>
        <v>0</v>
      </c>
      <c r="S143" s="224">
        <v>0</v>
      </c>
      <c r="T143" s="22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165</v>
      </c>
      <c r="AT143" s="181" t="s">
        <v>161</v>
      </c>
      <c r="AU143" s="181" t="s">
        <v>91</v>
      </c>
      <c r="AY143" s="18" t="s">
        <v>159</v>
      </c>
      <c r="BE143" s="182">
        <f t="shared" si="4"/>
        <v>0</v>
      </c>
      <c r="BF143" s="182">
        <f t="shared" si="5"/>
        <v>0</v>
      </c>
      <c r="BG143" s="182">
        <f t="shared" si="6"/>
        <v>0</v>
      </c>
      <c r="BH143" s="182">
        <f t="shared" si="7"/>
        <v>0</v>
      </c>
      <c r="BI143" s="182">
        <f t="shared" si="8"/>
        <v>0</v>
      </c>
      <c r="BJ143" s="18" t="s">
        <v>91</v>
      </c>
      <c r="BK143" s="182">
        <f t="shared" si="9"/>
        <v>0</v>
      </c>
      <c r="BL143" s="18" t="s">
        <v>165</v>
      </c>
      <c r="BM143" s="181" t="s">
        <v>298</v>
      </c>
    </row>
    <row r="144" spans="1:65" s="2" customFormat="1" ht="6.9" customHeight="1">
      <c r="A144" s="34"/>
      <c r="B144" s="49"/>
      <c r="C144" s="50"/>
      <c r="D144" s="50"/>
      <c r="E144" s="50"/>
      <c r="F144" s="50"/>
      <c r="G144" s="50"/>
      <c r="H144" s="50"/>
      <c r="I144" s="127"/>
      <c r="J144" s="50"/>
      <c r="K144" s="50"/>
      <c r="L144" s="35"/>
      <c r="M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</sheetData>
  <autoFilter ref="C124:K143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3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9.85546875" style="1" customWidth="1"/>
    <col min="7" max="7" width="6" style="1" customWidth="1"/>
    <col min="8" max="8" width="12.85546875" style="1" customWidth="1"/>
    <col min="9" max="9" width="17.28515625" style="100" customWidth="1"/>
    <col min="10" max="10" width="19.57031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255" t="s">
        <v>5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8" t="s">
        <v>119</v>
      </c>
    </row>
    <row r="3" spans="1:46" s="1" customFormat="1" ht="6.9" hidden="1" customHeight="1">
      <c r="B3" s="19"/>
      <c r="C3" s="20"/>
      <c r="D3" s="20"/>
      <c r="E3" s="20"/>
      <c r="F3" s="20"/>
      <c r="G3" s="20"/>
      <c r="H3" s="20"/>
      <c r="I3" s="101"/>
      <c r="J3" s="20"/>
      <c r="K3" s="20"/>
      <c r="L3" s="21"/>
      <c r="AT3" s="18" t="s">
        <v>93</v>
      </c>
    </row>
    <row r="4" spans="1:46" s="1" customFormat="1" ht="24.9" hidden="1" customHeight="1">
      <c r="B4" s="21"/>
      <c r="D4" s="22" t="s">
        <v>126</v>
      </c>
      <c r="I4" s="100"/>
      <c r="L4" s="21"/>
      <c r="M4" s="102" t="s">
        <v>10</v>
      </c>
      <c r="AT4" s="18" t="s">
        <v>3</v>
      </c>
    </row>
    <row r="5" spans="1:46" s="1" customFormat="1" ht="6.9" hidden="1" customHeight="1">
      <c r="B5" s="21"/>
      <c r="I5" s="100"/>
      <c r="L5" s="21"/>
    </row>
    <row r="6" spans="1:46" s="1" customFormat="1" ht="12" hidden="1" customHeight="1">
      <c r="B6" s="21"/>
      <c r="D6" s="28" t="s">
        <v>16</v>
      </c>
      <c r="I6" s="100"/>
      <c r="L6" s="21"/>
    </row>
    <row r="7" spans="1:46" s="1" customFormat="1" ht="24" hidden="1" customHeight="1">
      <c r="B7" s="21"/>
      <c r="E7" s="293" t="str">
        <f>'Rekapitulace stavby'!K6</f>
        <v>Rekonstrukce podchodu pod ul. Horní, náměstí Ostrava - Jih, revize c</v>
      </c>
      <c r="F7" s="294"/>
      <c r="G7" s="294"/>
      <c r="H7" s="294"/>
      <c r="I7" s="100"/>
      <c r="L7" s="21"/>
    </row>
    <row r="8" spans="1:46" s="1" customFormat="1" ht="12" hidden="1" customHeight="1">
      <c r="B8" s="21"/>
      <c r="D8" s="28" t="s">
        <v>127</v>
      </c>
      <c r="I8" s="100"/>
      <c r="L8" s="21"/>
    </row>
    <row r="9" spans="1:46" s="2" customFormat="1" ht="14.4" hidden="1" customHeight="1">
      <c r="A9" s="34"/>
      <c r="B9" s="35"/>
      <c r="C9" s="34"/>
      <c r="D9" s="34"/>
      <c r="E9" s="293" t="s">
        <v>599</v>
      </c>
      <c r="F9" s="292"/>
      <c r="G9" s="292"/>
      <c r="H9" s="292"/>
      <c r="I9" s="103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hidden="1" customHeight="1">
      <c r="A10" s="34"/>
      <c r="B10" s="35"/>
      <c r="C10" s="34"/>
      <c r="D10" s="28" t="s">
        <v>600</v>
      </c>
      <c r="E10" s="34"/>
      <c r="F10" s="34"/>
      <c r="G10" s="34"/>
      <c r="H10" s="34"/>
      <c r="I10" s="103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hidden="1" customHeight="1">
      <c r="A11" s="34"/>
      <c r="B11" s="35"/>
      <c r="C11" s="34"/>
      <c r="D11" s="34"/>
      <c r="E11" s="285" t="s">
        <v>1975</v>
      </c>
      <c r="F11" s="292"/>
      <c r="G11" s="292"/>
      <c r="H11" s="292"/>
      <c r="I11" s="103"/>
      <c r="J11" s="34"/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idden="1">
      <c r="A12" s="34"/>
      <c r="B12" s="35"/>
      <c r="C12" s="34"/>
      <c r="D12" s="34"/>
      <c r="E12" s="34"/>
      <c r="F12" s="34"/>
      <c r="G12" s="34"/>
      <c r="H12" s="34"/>
      <c r="I12" s="103"/>
      <c r="J12" s="34"/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hidden="1" customHeight="1">
      <c r="A13" s="34"/>
      <c r="B13" s="35"/>
      <c r="C13" s="34"/>
      <c r="D13" s="28" t="s">
        <v>18</v>
      </c>
      <c r="E13" s="34"/>
      <c r="F13" s="26" t="s">
        <v>1</v>
      </c>
      <c r="G13" s="34"/>
      <c r="H13" s="34"/>
      <c r="I13" s="104" t="s">
        <v>20</v>
      </c>
      <c r="J13" s="26" t="s">
        <v>1</v>
      </c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5"/>
      <c r="C14" s="34"/>
      <c r="D14" s="28" t="s">
        <v>22</v>
      </c>
      <c r="E14" s="34"/>
      <c r="F14" s="26" t="s">
        <v>23</v>
      </c>
      <c r="G14" s="34"/>
      <c r="H14" s="34"/>
      <c r="I14" s="104" t="s">
        <v>24</v>
      </c>
      <c r="J14" s="57" t="str">
        <f>'Rekapitulace stavby'!AN8</f>
        <v>11. 2. 2020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hidden="1" customHeight="1">
      <c r="A15" s="34"/>
      <c r="B15" s="35"/>
      <c r="C15" s="34"/>
      <c r="D15" s="34"/>
      <c r="E15" s="34"/>
      <c r="F15" s="34"/>
      <c r="G15" s="34"/>
      <c r="H15" s="34"/>
      <c r="I15" s="103"/>
      <c r="J15" s="34"/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hidden="1" customHeight="1">
      <c r="A16" s="34"/>
      <c r="B16" s="35"/>
      <c r="C16" s="34"/>
      <c r="D16" s="28" t="s">
        <v>30</v>
      </c>
      <c r="E16" s="34"/>
      <c r="F16" s="34"/>
      <c r="G16" s="34"/>
      <c r="H16" s="34"/>
      <c r="I16" s="104" t="s">
        <v>31</v>
      </c>
      <c r="J16" s="26" t="s">
        <v>1</v>
      </c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hidden="1" customHeight="1">
      <c r="A17" s="34"/>
      <c r="B17" s="35"/>
      <c r="C17" s="34"/>
      <c r="D17" s="34"/>
      <c r="E17" s="26" t="s">
        <v>32</v>
      </c>
      <c r="F17" s="34"/>
      <c r="G17" s="34"/>
      <c r="H17" s="34"/>
      <c r="I17" s="104" t="s">
        <v>33</v>
      </c>
      <c r="J17" s="26" t="s">
        <v>1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hidden="1" customHeight="1">
      <c r="A18" s="34"/>
      <c r="B18" s="35"/>
      <c r="C18" s="34"/>
      <c r="D18" s="34"/>
      <c r="E18" s="34"/>
      <c r="F18" s="34"/>
      <c r="G18" s="34"/>
      <c r="H18" s="34"/>
      <c r="I18" s="103"/>
      <c r="J18" s="34"/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hidden="1" customHeight="1">
      <c r="A19" s="34"/>
      <c r="B19" s="35"/>
      <c r="C19" s="34"/>
      <c r="D19" s="28" t="s">
        <v>34</v>
      </c>
      <c r="E19" s="34"/>
      <c r="F19" s="34"/>
      <c r="G19" s="34"/>
      <c r="H19" s="34"/>
      <c r="I19" s="104" t="s">
        <v>31</v>
      </c>
      <c r="J19" s="29" t="str">
        <f>'Rekapitulace stavby'!AN13</f>
        <v>Vyplň údaj</v>
      </c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hidden="1" customHeight="1">
      <c r="A20" s="34"/>
      <c r="B20" s="35"/>
      <c r="C20" s="34"/>
      <c r="D20" s="34"/>
      <c r="E20" s="295" t="str">
        <f>'Rekapitulace stavby'!E14</f>
        <v>Vyplň údaj</v>
      </c>
      <c r="F20" s="276"/>
      <c r="G20" s="276"/>
      <c r="H20" s="276"/>
      <c r="I20" s="104" t="s">
        <v>33</v>
      </c>
      <c r="J20" s="29" t="str">
        <f>'Rekapitulace stavby'!AN14</f>
        <v>Vyplň údaj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hidden="1" customHeight="1">
      <c r="A21" s="34"/>
      <c r="B21" s="35"/>
      <c r="C21" s="34"/>
      <c r="D21" s="34"/>
      <c r="E21" s="34"/>
      <c r="F21" s="34"/>
      <c r="G21" s="34"/>
      <c r="H21" s="34"/>
      <c r="I21" s="103"/>
      <c r="J21" s="34"/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hidden="1" customHeight="1">
      <c r="A22" s="34"/>
      <c r="B22" s="35"/>
      <c r="C22" s="34"/>
      <c r="D22" s="28" t="s">
        <v>36</v>
      </c>
      <c r="E22" s="34"/>
      <c r="F22" s="34"/>
      <c r="G22" s="34"/>
      <c r="H22" s="34"/>
      <c r="I22" s="104" t="s">
        <v>31</v>
      </c>
      <c r="J22" s="26" t="s">
        <v>1</v>
      </c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hidden="1" customHeight="1">
      <c r="A23" s="34"/>
      <c r="B23" s="35"/>
      <c r="C23" s="34"/>
      <c r="D23" s="34"/>
      <c r="E23" s="26" t="s">
        <v>37</v>
      </c>
      <c r="F23" s="34"/>
      <c r="G23" s="34"/>
      <c r="H23" s="34"/>
      <c r="I23" s="104" t="s">
        <v>33</v>
      </c>
      <c r="J23" s="26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hidden="1" customHeight="1">
      <c r="A24" s="34"/>
      <c r="B24" s="35"/>
      <c r="C24" s="34"/>
      <c r="D24" s="34"/>
      <c r="E24" s="34"/>
      <c r="F24" s="34"/>
      <c r="G24" s="34"/>
      <c r="H24" s="34"/>
      <c r="I24" s="103"/>
      <c r="J24" s="34"/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hidden="1" customHeight="1">
      <c r="A25" s="34"/>
      <c r="B25" s="35"/>
      <c r="C25" s="34"/>
      <c r="D25" s="28" t="s">
        <v>39</v>
      </c>
      <c r="E25" s="34"/>
      <c r="F25" s="34"/>
      <c r="G25" s="34"/>
      <c r="H25" s="34"/>
      <c r="I25" s="104" t="s">
        <v>31</v>
      </c>
      <c r="J25" s="26" t="s">
        <v>1</v>
      </c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hidden="1" customHeight="1">
      <c r="A26" s="34"/>
      <c r="B26" s="35"/>
      <c r="C26" s="34"/>
      <c r="D26" s="34"/>
      <c r="E26" s="26" t="s">
        <v>40</v>
      </c>
      <c r="F26" s="34"/>
      <c r="G26" s="34"/>
      <c r="H26" s="34"/>
      <c r="I26" s="104" t="s">
        <v>33</v>
      </c>
      <c r="J26" s="26" t="s">
        <v>1</v>
      </c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hidden="1" customHeight="1">
      <c r="A27" s="34"/>
      <c r="B27" s="35"/>
      <c r="C27" s="34"/>
      <c r="D27" s="34"/>
      <c r="E27" s="34"/>
      <c r="F27" s="34"/>
      <c r="G27" s="34"/>
      <c r="H27" s="34"/>
      <c r="I27" s="103"/>
      <c r="J27" s="34"/>
      <c r="K27" s="34"/>
      <c r="L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hidden="1" customHeight="1">
      <c r="A28" s="34"/>
      <c r="B28" s="35"/>
      <c r="C28" s="34"/>
      <c r="D28" s="28" t="s">
        <v>41</v>
      </c>
      <c r="E28" s="34"/>
      <c r="F28" s="34"/>
      <c r="G28" s="34"/>
      <c r="H28" s="34"/>
      <c r="I28" s="103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24" hidden="1" customHeight="1">
      <c r="A29" s="105"/>
      <c r="B29" s="106"/>
      <c r="C29" s="105"/>
      <c r="D29" s="105"/>
      <c r="E29" s="280" t="s">
        <v>1976</v>
      </c>
      <c r="F29" s="280"/>
      <c r="G29" s="280"/>
      <c r="H29" s="280"/>
      <c r="I29" s="107"/>
      <c r="J29" s="105"/>
      <c r="K29" s="105"/>
      <c r="L29" s="108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" hidden="1" customHeight="1">
      <c r="A30" s="34"/>
      <c r="B30" s="35"/>
      <c r="C30" s="34"/>
      <c r="D30" s="34"/>
      <c r="E30" s="34"/>
      <c r="F30" s="34"/>
      <c r="G30" s="34"/>
      <c r="H30" s="34"/>
      <c r="I30" s="103"/>
      <c r="J30" s="34"/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5"/>
      <c r="C31" s="34"/>
      <c r="D31" s="68"/>
      <c r="E31" s="68"/>
      <c r="F31" s="68"/>
      <c r="G31" s="68"/>
      <c r="H31" s="68"/>
      <c r="I31" s="109"/>
      <c r="J31" s="68"/>
      <c r="K31" s="68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hidden="1" customHeight="1">
      <c r="A32" s="34"/>
      <c r="B32" s="35"/>
      <c r="C32" s="34"/>
      <c r="D32" s="110" t="s">
        <v>43</v>
      </c>
      <c r="E32" s="34"/>
      <c r="F32" s="34"/>
      <c r="G32" s="34"/>
      <c r="H32" s="34"/>
      <c r="I32" s="103"/>
      <c r="J32" s="73">
        <f>ROUND(J122,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hidden="1" customHeight="1">
      <c r="A33" s="34"/>
      <c r="B33" s="35"/>
      <c r="C33" s="34"/>
      <c r="D33" s="68"/>
      <c r="E33" s="68"/>
      <c r="F33" s="68"/>
      <c r="G33" s="68"/>
      <c r="H33" s="68"/>
      <c r="I33" s="109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5"/>
      <c r="C34" s="34"/>
      <c r="D34" s="34"/>
      <c r="E34" s="34"/>
      <c r="F34" s="38" t="s">
        <v>45</v>
      </c>
      <c r="G34" s="34"/>
      <c r="H34" s="34"/>
      <c r="I34" s="111" t="s">
        <v>44</v>
      </c>
      <c r="J34" s="38" t="s">
        <v>46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112" t="s">
        <v>47</v>
      </c>
      <c r="E35" s="28" t="s">
        <v>48</v>
      </c>
      <c r="F35" s="113">
        <f>ROUND((SUM(BE122:BE162)),  2)</f>
        <v>0</v>
      </c>
      <c r="G35" s="34"/>
      <c r="H35" s="34"/>
      <c r="I35" s="114">
        <v>0.21</v>
      </c>
      <c r="J35" s="113">
        <f>ROUND(((SUM(BE122:BE162))*I35),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49</v>
      </c>
      <c r="F36" s="113">
        <f>ROUND((SUM(BF122:BF162)),  2)</f>
        <v>0</v>
      </c>
      <c r="G36" s="34"/>
      <c r="H36" s="34"/>
      <c r="I36" s="114">
        <v>0.15</v>
      </c>
      <c r="J36" s="113">
        <f>ROUND(((SUM(BF122:BF162))*I36),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50</v>
      </c>
      <c r="F37" s="113">
        <f>ROUND((SUM(BG122:BG162)),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8" t="s">
        <v>51</v>
      </c>
      <c r="F38" s="113">
        <f>ROUND((SUM(BH122:BH162)),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8" t="s">
        <v>52</v>
      </c>
      <c r="F39" s="113">
        <f>ROUND((SUM(BI122:BI162)),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hidden="1" customHeight="1">
      <c r="A40" s="34"/>
      <c r="B40" s="35"/>
      <c r="C40" s="34"/>
      <c r="D40" s="34"/>
      <c r="E40" s="34"/>
      <c r="F40" s="34"/>
      <c r="G40" s="34"/>
      <c r="H40" s="34"/>
      <c r="I40" s="103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hidden="1" customHeight="1">
      <c r="A41" s="34"/>
      <c r="B41" s="35"/>
      <c r="C41" s="115"/>
      <c r="D41" s="116" t="s">
        <v>53</v>
      </c>
      <c r="E41" s="62"/>
      <c r="F41" s="62"/>
      <c r="G41" s="117" t="s">
        <v>54</v>
      </c>
      <c r="H41" s="118" t="s">
        <v>55</v>
      </c>
      <c r="I41" s="119"/>
      <c r="J41" s="120">
        <f>SUM(J32:J39)</f>
        <v>0</v>
      </c>
      <c r="K41" s="121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hidden="1" customHeight="1">
      <c r="A42" s="34"/>
      <c r="B42" s="35"/>
      <c r="C42" s="34"/>
      <c r="D42" s="34"/>
      <c r="E42" s="34"/>
      <c r="F42" s="34"/>
      <c r="G42" s="34"/>
      <c r="H42" s="34"/>
      <c r="I42" s="103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hidden="1" customHeight="1">
      <c r="B43" s="21"/>
      <c r="I43" s="100"/>
      <c r="L43" s="21"/>
    </row>
    <row r="44" spans="1:31" s="1" customFormat="1" ht="14.4" hidden="1" customHeight="1">
      <c r="B44" s="21"/>
      <c r="I44" s="100"/>
      <c r="L44" s="21"/>
    </row>
    <row r="45" spans="1:31" s="1" customFormat="1" ht="14.4" hidden="1" customHeight="1">
      <c r="B45" s="21"/>
      <c r="I45" s="100"/>
      <c r="L45" s="21"/>
    </row>
    <row r="46" spans="1:31" s="1" customFormat="1" ht="14.4" hidden="1" customHeight="1">
      <c r="B46" s="21"/>
      <c r="I46" s="100"/>
      <c r="L46" s="21"/>
    </row>
    <row r="47" spans="1:31" s="1" customFormat="1" ht="14.4" hidden="1" customHeight="1">
      <c r="B47" s="21"/>
      <c r="I47" s="100"/>
      <c r="L47" s="21"/>
    </row>
    <row r="48" spans="1:31" s="1" customFormat="1" ht="14.4" hidden="1" customHeight="1">
      <c r="B48" s="21"/>
      <c r="I48" s="100"/>
      <c r="L48" s="21"/>
    </row>
    <row r="49" spans="1:31" s="1" customFormat="1" ht="14.4" hidden="1" customHeight="1">
      <c r="B49" s="21"/>
      <c r="I49" s="100"/>
      <c r="L49" s="21"/>
    </row>
    <row r="50" spans="1:31" s="2" customFormat="1" ht="14.4" hidden="1" customHeight="1">
      <c r="B50" s="44"/>
      <c r="D50" s="45" t="s">
        <v>56</v>
      </c>
      <c r="E50" s="46"/>
      <c r="F50" s="46"/>
      <c r="G50" s="45" t="s">
        <v>57</v>
      </c>
      <c r="H50" s="46"/>
      <c r="I50" s="122"/>
      <c r="J50" s="46"/>
      <c r="K50" s="46"/>
      <c r="L50" s="44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3.2" hidden="1">
      <c r="A61" s="34"/>
      <c r="B61" s="35"/>
      <c r="C61" s="34"/>
      <c r="D61" s="47" t="s">
        <v>58</v>
      </c>
      <c r="E61" s="37"/>
      <c r="F61" s="123" t="s">
        <v>59</v>
      </c>
      <c r="G61" s="47" t="s">
        <v>58</v>
      </c>
      <c r="H61" s="37"/>
      <c r="I61" s="124"/>
      <c r="J61" s="125" t="s">
        <v>59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3.2" hidden="1">
      <c r="A65" s="34"/>
      <c r="B65" s="35"/>
      <c r="C65" s="34"/>
      <c r="D65" s="45" t="s">
        <v>60</v>
      </c>
      <c r="E65" s="48"/>
      <c r="F65" s="48"/>
      <c r="G65" s="45" t="s">
        <v>61</v>
      </c>
      <c r="H65" s="48"/>
      <c r="I65" s="126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3.2" hidden="1">
      <c r="A76" s="34"/>
      <c r="B76" s="35"/>
      <c r="C76" s="34"/>
      <c r="D76" s="47" t="s">
        <v>58</v>
      </c>
      <c r="E76" s="37"/>
      <c r="F76" s="123" t="s">
        <v>59</v>
      </c>
      <c r="G76" s="47" t="s">
        <v>58</v>
      </c>
      <c r="H76" s="37"/>
      <c r="I76" s="124"/>
      <c r="J76" s="125" t="s">
        <v>59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hidden="1" customHeight="1">
      <c r="A77" s="34"/>
      <c r="B77" s="49"/>
      <c r="C77" s="50"/>
      <c r="D77" s="50"/>
      <c r="E77" s="50"/>
      <c r="F77" s="50"/>
      <c r="G77" s="50"/>
      <c r="H77" s="50"/>
      <c r="I77" s="127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idden="1"/>
    <row r="79" spans="1:31" hidden="1"/>
    <row r="80" spans="1:31" hidden="1"/>
    <row r="81" spans="1:31" s="2" customFormat="1" ht="6.9" customHeight="1">
      <c r="A81" s="34"/>
      <c r="B81" s="51"/>
      <c r="C81" s="52"/>
      <c r="D81" s="52"/>
      <c r="E81" s="52"/>
      <c r="F81" s="52"/>
      <c r="G81" s="52"/>
      <c r="H81" s="52"/>
      <c r="I81" s="128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2" t="s">
        <v>130</v>
      </c>
      <c r="D82" s="34"/>
      <c r="E82" s="34"/>
      <c r="F82" s="34"/>
      <c r="G82" s="34"/>
      <c r="H82" s="34"/>
      <c r="I82" s="103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103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03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" customHeight="1">
      <c r="A85" s="34"/>
      <c r="B85" s="35"/>
      <c r="C85" s="34"/>
      <c r="D85" s="34"/>
      <c r="E85" s="293" t="str">
        <f>E7</f>
        <v>Rekonstrukce podchodu pod ul. Horní, náměstí Ostrava - Jih, revize c</v>
      </c>
      <c r="F85" s="294"/>
      <c r="G85" s="294"/>
      <c r="H85" s="294"/>
      <c r="I85" s="103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8" t="s">
        <v>127</v>
      </c>
      <c r="I86" s="100"/>
      <c r="L86" s="21"/>
    </row>
    <row r="87" spans="1:31" s="2" customFormat="1" ht="14.4" customHeight="1">
      <c r="A87" s="34"/>
      <c r="B87" s="35"/>
      <c r="C87" s="34"/>
      <c r="D87" s="34"/>
      <c r="E87" s="293" t="s">
        <v>599</v>
      </c>
      <c r="F87" s="292"/>
      <c r="G87" s="292"/>
      <c r="H87" s="292"/>
      <c r="I87" s="103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600</v>
      </c>
      <c r="D88" s="34"/>
      <c r="E88" s="34"/>
      <c r="F88" s="34"/>
      <c r="G88" s="34"/>
      <c r="H88" s="34"/>
      <c r="I88" s="103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4.4" customHeight="1">
      <c r="A89" s="34"/>
      <c r="B89" s="35"/>
      <c r="C89" s="34"/>
      <c r="D89" s="34"/>
      <c r="E89" s="285" t="str">
        <f>E11</f>
        <v>SO 601.4 - Odvodnění podchodu</v>
      </c>
      <c r="F89" s="292"/>
      <c r="G89" s="292"/>
      <c r="H89" s="292"/>
      <c r="I89" s="103"/>
      <c r="J89" s="34"/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4"/>
      <c r="D90" s="34"/>
      <c r="E90" s="34"/>
      <c r="F90" s="34"/>
      <c r="G90" s="34"/>
      <c r="H90" s="34"/>
      <c r="I90" s="103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4"/>
      <c r="E91" s="34"/>
      <c r="F91" s="26" t="str">
        <f>F14</f>
        <v>Ostrava</v>
      </c>
      <c r="G91" s="34"/>
      <c r="H91" s="34"/>
      <c r="I91" s="104" t="s">
        <v>24</v>
      </c>
      <c r="J91" s="57" t="str">
        <f>IF(J14="","",J14)</f>
        <v>11. 2. 2020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4"/>
      <c r="D92" s="34"/>
      <c r="E92" s="34"/>
      <c r="F92" s="34"/>
      <c r="G92" s="34"/>
      <c r="H92" s="34"/>
      <c r="I92" s="103"/>
      <c r="J92" s="34"/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6.4" customHeight="1">
      <c r="A93" s="34"/>
      <c r="B93" s="35"/>
      <c r="C93" s="28" t="s">
        <v>30</v>
      </c>
      <c r="D93" s="34"/>
      <c r="E93" s="34"/>
      <c r="F93" s="26" t="str">
        <f>E17</f>
        <v>SMO městský obvod Ostrava - Jih</v>
      </c>
      <c r="G93" s="34"/>
      <c r="H93" s="34"/>
      <c r="I93" s="104" t="s">
        <v>36</v>
      </c>
      <c r="J93" s="32" t="str">
        <f>E23</f>
        <v>PROJEKT 2010, s.r.o.</v>
      </c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6" customHeight="1">
      <c r="A94" s="34"/>
      <c r="B94" s="35"/>
      <c r="C94" s="28" t="s">
        <v>34</v>
      </c>
      <c r="D94" s="34"/>
      <c r="E94" s="34"/>
      <c r="F94" s="26" t="str">
        <f>IF(E20="","",E20)</f>
        <v>Vyplň údaj</v>
      </c>
      <c r="G94" s="34"/>
      <c r="H94" s="34"/>
      <c r="I94" s="104" t="s">
        <v>39</v>
      </c>
      <c r="J94" s="32" t="str">
        <f>E26</f>
        <v>M. Morská</v>
      </c>
      <c r="K94" s="34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4"/>
      <c r="D95" s="34"/>
      <c r="E95" s="34"/>
      <c r="F95" s="34"/>
      <c r="G95" s="34"/>
      <c r="H95" s="34"/>
      <c r="I95" s="103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29" t="s">
        <v>131</v>
      </c>
      <c r="D96" s="115"/>
      <c r="E96" s="115"/>
      <c r="F96" s="115"/>
      <c r="G96" s="115"/>
      <c r="H96" s="115"/>
      <c r="I96" s="130"/>
      <c r="J96" s="131" t="s">
        <v>132</v>
      </c>
      <c r="K96" s="115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4"/>
      <c r="D97" s="34"/>
      <c r="E97" s="34"/>
      <c r="F97" s="34"/>
      <c r="G97" s="34"/>
      <c r="H97" s="34"/>
      <c r="I97" s="103"/>
      <c r="J97" s="34"/>
      <c r="K97" s="34"/>
      <c r="L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32" t="s">
        <v>133</v>
      </c>
      <c r="D98" s="34"/>
      <c r="E98" s="34"/>
      <c r="F98" s="34"/>
      <c r="G98" s="34"/>
      <c r="H98" s="34"/>
      <c r="I98" s="103"/>
      <c r="J98" s="73">
        <f>J122</f>
        <v>0</v>
      </c>
      <c r="K98" s="34"/>
      <c r="L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8" t="s">
        <v>134</v>
      </c>
    </row>
    <row r="99" spans="1:47" s="9" customFormat="1" ht="24.9" customHeight="1">
      <c r="B99" s="133"/>
      <c r="D99" s="134" t="s">
        <v>142</v>
      </c>
      <c r="E99" s="135"/>
      <c r="F99" s="135"/>
      <c r="G99" s="135"/>
      <c r="H99" s="135"/>
      <c r="I99" s="136"/>
      <c r="J99" s="137">
        <f>J123</f>
        <v>0</v>
      </c>
      <c r="L99" s="133"/>
    </row>
    <row r="100" spans="1:47" s="10" customFormat="1" ht="19.95" customHeight="1">
      <c r="B100" s="138"/>
      <c r="D100" s="139" t="s">
        <v>1977</v>
      </c>
      <c r="E100" s="140"/>
      <c r="F100" s="140"/>
      <c r="G100" s="140"/>
      <c r="H100" s="140"/>
      <c r="I100" s="141"/>
      <c r="J100" s="142">
        <f>J124</f>
        <v>0</v>
      </c>
      <c r="L100" s="138"/>
    </row>
    <row r="101" spans="1:47" s="2" customFormat="1" ht="21.75" customHeight="1">
      <c r="A101" s="34"/>
      <c r="B101" s="35"/>
      <c r="C101" s="34"/>
      <c r="D101" s="34"/>
      <c r="E101" s="34"/>
      <c r="F101" s="34"/>
      <c r="G101" s="34"/>
      <c r="H101" s="34"/>
      <c r="I101" s="103"/>
      <c r="J101" s="34"/>
      <c r="K101" s="34"/>
      <c r="L101" s="4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" customHeight="1">
      <c r="A102" s="34"/>
      <c r="B102" s="49"/>
      <c r="C102" s="50"/>
      <c r="D102" s="50"/>
      <c r="E102" s="50"/>
      <c r="F102" s="50"/>
      <c r="G102" s="50"/>
      <c r="H102" s="50"/>
      <c r="I102" s="127"/>
      <c r="J102" s="50"/>
      <c r="K102" s="50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" customHeight="1">
      <c r="A106" s="34"/>
      <c r="B106" s="51"/>
      <c r="C106" s="52"/>
      <c r="D106" s="52"/>
      <c r="E106" s="52"/>
      <c r="F106" s="52"/>
      <c r="G106" s="52"/>
      <c r="H106" s="52"/>
      <c r="I106" s="128"/>
      <c r="J106" s="52"/>
      <c r="K106" s="52"/>
      <c r="L106" s="4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" customHeight="1">
      <c r="A107" s="34"/>
      <c r="B107" s="35"/>
      <c r="C107" s="22" t="s">
        <v>144</v>
      </c>
      <c r="D107" s="34"/>
      <c r="E107" s="34"/>
      <c r="F107" s="34"/>
      <c r="G107" s="34"/>
      <c r="H107" s="34"/>
      <c r="I107" s="103"/>
      <c r="J107" s="34"/>
      <c r="K107" s="34"/>
      <c r="L107" s="4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" customHeight="1">
      <c r="A108" s="34"/>
      <c r="B108" s="35"/>
      <c r="C108" s="34"/>
      <c r="D108" s="34"/>
      <c r="E108" s="34"/>
      <c r="F108" s="34"/>
      <c r="G108" s="34"/>
      <c r="H108" s="34"/>
      <c r="I108" s="103"/>
      <c r="J108" s="34"/>
      <c r="K108" s="34"/>
      <c r="L108" s="4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103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" customHeight="1">
      <c r="A110" s="34"/>
      <c r="B110" s="35"/>
      <c r="C110" s="34"/>
      <c r="D110" s="34"/>
      <c r="E110" s="293" t="str">
        <f>E7</f>
        <v>Rekonstrukce podchodu pod ul. Horní, náměstí Ostrava - Jih, revize c</v>
      </c>
      <c r="F110" s="294"/>
      <c r="G110" s="294"/>
      <c r="H110" s="294"/>
      <c r="I110" s="103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8" t="s">
        <v>127</v>
      </c>
      <c r="I111" s="100"/>
      <c r="L111" s="21"/>
    </row>
    <row r="112" spans="1:47" s="2" customFormat="1" ht="14.4" customHeight="1">
      <c r="A112" s="34"/>
      <c r="B112" s="35"/>
      <c r="C112" s="34"/>
      <c r="D112" s="34"/>
      <c r="E112" s="293" t="s">
        <v>599</v>
      </c>
      <c r="F112" s="292"/>
      <c r="G112" s="292"/>
      <c r="H112" s="292"/>
      <c r="I112" s="103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8" t="s">
        <v>600</v>
      </c>
      <c r="D113" s="34"/>
      <c r="E113" s="34"/>
      <c r="F113" s="34"/>
      <c r="G113" s="34"/>
      <c r="H113" s="34"/>
      <c r="I113" s="103"/>
      <c r="J113" s="34"/>
      <c r="K113" s="34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4.4" customHeight="1">
      <c r="A114" s="34"/>
      <c r="B114" s="35"/>
      <c r="C114" s="34"/>
      <c r="D114" s="34"/>
      <c r="E114" s="285" t="str">
        <f>E11</f>
        <v>SO 601.4 - Odvodnění podchodu</v>
      </c>
      <c r="F114" s="292"/>
      <c r="G114" s="292"/>
      <c r="H114" s="292"/>
      <c r="I114" s="103"/>
      <c r="J114" s="34"/>
      <c r="K114" s="34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4"/>
      <c r="D115" s="34"/>
      <c r="E115" s="34"/>
      <c r="F115" s="34"/>
      <c r="G115" s="34"/>
      <c r="H115" s="34"/>
      <c r="I115" s="103"/>
      <c r="J115" s="34"/>
      <c r="K115" s="34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8" t="s">
        <v>22</v>
      </c>
      <c r="D116" s="34"/>
      <c r="E116" s="34"/>
      <c r="F116" s="26" t="str">
        <f>F14</f>
        <v>Ostrava</v>
      </c>
      <c r="G116" s="34"/>
      <c r="H116" s="34"/>
      <c r="I116" s="104" t="s">
        <v>24</v>
      </c>
      <c r="J116" s="57" t="str">
        <f>IF(J14="","",J14)</f>
        <v>11. 2. 2020</v>
      </c>
      <c r="K116" s="34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" customHeight="1">
      <c r="A117" s="34"/>
      <c r="B117" s="35"/>
      <c r="C117" s="34"/>
      <c r="D117" s="34"/>
      <c r="E117" s="34"/>
      <c r="F117" s="34"/>
      <c r="G117" s="34"/>
      <c r="H117" s="34"/>
      <c r="I117" s="103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6.4" customHeight="1">
      <c r="A118" s="34"/>
      <c r="B118" s="35"/>
      <c r="C118" s="28" t="s">
        <v>30</v>
      </c>
      <c r="D118" s="34"/>
      <c r="E118" s="34"/>
      <c r="F118" s="26" t="str">
        <f>E17</f>
        <v>SMO městský obvod Ostrava - Jih</v>
      </c>
      <c r="G118" s="34"/>
      <c r="H118" s="34"/>
      <c r="I118" s="104" t="s">
        <v>36</v>
      </c>
      <c r="J118" s="32" t="str">
        <f>E23</f>
        <v>PROJEKT 2010, s.r.o.</v>
      </c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6" customHeight="1">
      <c r="A119" s="34"/>
      <c r="B119" s="35"/>
      <c r="C119" s="28" t="s">
        <v>34</v>
      </c>
      <c r="D119" s="34"/>
      <c r="E119" s="34"/>
      <c r="F119" s="26" t="str">
        <f>IF(E20="","",E20)</f>
        <v>Vyplň údaj</v>
      </c>
      <c r="G119" s="34"/>
      <c r="H119" s="34"/>
      <c r="I119" s="104" t="s">
        <v>39</v>
      </c>
      <c r="J119" s="32" t="str">
        <f>E26</f>
        <v>M. Morská</v>
      </c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4"/>
      <c r="D120" s="34"/>
      <c r="E120" s="34"/>
      <c r="F120" s="34"/>
      <c r="G120" s="34"/>
      <c r="H120" s="34"/>
      <c r="I120" s="103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43"/>
      <c r="B121" s="144"/>
      <c r="C121" s="145" t="s">
        <v>145</v>
      </c>
      <c r="D121" s="146" t="s">
        <v>68</v>
      </c>
      <c r="E121" s="146" t="s">
        <v>64</v>
      </c>
      <c r="F121" s="146" t="s">
        <v>65</v>
      </c>
      <c r="G121" s="146" t="s">
        <v>146</v>
      </c>
      <c r="H121" s="146" t="s">
        <v>147</v>
      </c>
      <c r="I121" s="147" t="s">
        <v>148</v>
      </c>
      <c r="J121" s="148" t="s">
        <v>132</v>
      </c>
      <c r="K121" s="149" t="s">
        <v>149</v>
      </c>
      <c r="L121" s="150"/>
      <c r="M121" s="64" t="s">
        <v>1</v>
      </c>
      <c r="N121" s="65" t="s">
        <v>47</v>
      </c>
      <c r="O121" s="65" t="s">
        <v>150</v>
      </c>
      <c r="P121" s="65" t="s">
        <v>151</v>
      </c>
      <c r="Q121" s="65" t="s">
        <v>152</v>
      </c>
      <c r="R121" s="65" t="s">
        <v>153</v>
      </c>
      <c r="S121" s="65" t="s">
        <v>154</v>
      </c>
      <c r="T121" s="66" t="s">
        <v>155</v>
      </c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pans="1:65" s="2" customFormat="1" ht="22.8" customHeight="1">
      <c r="A122" s="34"/>
      <c r="B122" s="35"/>
      <c r="C122" s="71" t="s">
        <v>156</v>
      </c>
      <c r="D122" s="34"/>
      <c r="E122" s="34"/>
      <c r="F122" s="34"/>
      <c r="G122" s="34"/>
      <c r="H122" s="34"/>
      <c r="I122" s="103"/>
      <c r="J122" s="151">
        <f>BK122</f>
        <v>0</v>
      </c>
      <c r="K122" s="34"/>
      <c r="L122" s="35"/>
      <c r="M122" s="67"/>
      <c r="N122" s="58"/>
      <c r="O122" s="68"/>
      <c r="P122" s="152">
        <f>P123</f>
        <v>0</v>
      </c>
      <c r="Q122" s="68"/>
      <c r="R122" s="152">
        <f>R123</f>
        <v>1.082E-2</v>
      </c>
      <c r="S122" s="68"/>
      <c r="T122" s="153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82</v>
      </c>
      <c r="AU122" s="18" t="s">
        <v>134</v>
      </c>
      <c r="BK122" s="154">
        <f>BK123</f>
        <v>0</v>
      </c>
    </row>
    <row r="123" spans="1:65" s="12" customFormat="1" ht="25.95" customHeight="1">
      <c r="B123" s="155"/>
      <c r="D123" s="156" t="s">
        <v>82</v>
      </c>
      <c r="E123" s="157" t="s">
        <v>209</v>
      </c>
      <c r="F123" s="157" t="s">
        <v>333</v>
      </c>
      <c r="I123" s="158"/>
      <c r="J123" s="159">
        <f>BK123</f>
        <v>0</v>
      </c>
      <c r="L123" s="155"/>
      <c r="M123" s="160"/>
      <c r="N123" s="161"/>
      <c r="O123" s="161"/>
      <c r="P123" s="162">
        <f>P124</f>
        <v>0</v>
      </c>
      <c r="Q123" s="161"/>
      <c r="R123" s="162">
        <f>R124</f>
        <v>1.082E-2</v>
      </c>
      <c r="S123" s="161"/>
      <c r="T123" s="163">
        <f>T124</f>
        <v>0</v>
      </c>
      <c r="AR123" s="156" t="s">
        <v>109</v>
      </c>
      <c r="AT123" s="164" t="s">
        <v>82</v>
      </c>
      <c r="AU123" s="164" t="s">
        <v>83</v>
      </c>
      <c r="AY123" s="156" t="s">
        <v>159</v>
      </c>
      <c r="BK123" s="165">
        <f>BK124</f>
        <v>0</v>
      </c>
    </row>
    <row r="124" spans="1:65" s="12" customFormat="1" ht="22.8" customHeight="1">
      <c r="B124" s="155"/>
      <c r="D124" s="156" t="s">
        <v>82</v>
      </c>
      <c r="E124" s="166" t="s">
        <v>1978</v>
      </c>
      <c r="F124" s="166" t="s">
        <v>1979</v>
      </c>
      <c r="I124" s="158"/>
      <c r="J124" s="167">
        <f>BK124</f>
        <v>0</v>
      </c>
      <c r="L124" s="155"/>
      <c r="M124" s="160"/>
      <c r="N124" s="161"/>
      <c r="O124" s="161"/>
      <c r="P124" s="162">
        <f>SUM(P125:P162)</f>
        <v>0</v>
      </c>
      <c r="Q124" s="161"/>
      <c r="R124" s="162">
        <f>SUM(R125:R162)</f>
        <v>1.082E-2</v>
      </c>
      <c r="S124" s="161"/>
      <c r="T124" s="163">
        <f>SUM(T125:T162)</f>
        <v>0</v>
      </c>
      <c r="AR124" s="156" t="s">
        <v>109</v>
      </c>
      <c r="AT124" s="164" t="s">
        <v>82</v>
      </c>
      <c r="AU124" s="164" t="s">
        <v>91</v>
      </c>
      <c r="AY124" s="156" t="s">
        <v>159</v>
      </c>
      <c r="BK124" s="165">
        <f>SUM(BK125:BK162)</f>
        <v>0</v>
      </c>
    </row>
    <row r="125" spans="1:65" s="2" customFormat="1" ht="14.4" customHeight="1">
      <c r="A125" s="34"/>
      <c r="B125" s="168"/>
      <c r="C125" s="169" t="s">
        <v>91</v>
      </c>
      <c r="D125" s="169" t="s">
        <v>161</v>
      </c>
      <c r="E125" s="170" t="s">
        <v>1980</v>
      </c>
      <c r="F125" s="171" t="s">
        <v>1981</v>
      </c>
      <c r="G125" s="172" t="s">
        <v>295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48</v>
      </c>
      <c r="O125" s="60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340</v>
      </c>
      <c r="AT125" s="181" t="s">
        <v>161</v>
      </c>
      <c r="AU125" s="181" t="s">
        <v>93</v>
      </c>
      <c r="AY125" s="18" t="s">
        <v>159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8" t="s">
        <v>91</v>
      </c>
      <c r="BK125" s="182">
        <f>ROUND(I125*H125,2)</f>
        <v>0</v>
      </c>
      <c r="BL125" s="18" t="s">
        <v>340</v>
      </c>
      <c r="BM125" s="181" t="s">
        <v>1982</v>
      </c>
    </row>
    <row r="126" spans="1:65" s="2" customFormat="1" ht="14.4" customHeight="1">
      <c r="A126" s="34"/>
      <c r="B126" s="168"/>
      <c r="C126" s="207" t="s">
        <v>93</v>
      </c>
      <c r="D126" s="207" t="s">
        <v>209</v>
      </c>
      <c r="E126" s="208" t="s">
        <v>1983</v>
      </c>
      <c r="F126" s="209" t="s">
        <v>1984</v>
      </c>
      <c r="G126" s="210" t="s">
        <v>295</v>
      </c>
      <c r="H126" s="211">
        <v>1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48</v>
      </c>
      <c r="O126" s="60"/>
      <c r="P126" s="179">
        <f>O126*H126</f>
        <v>0</v>
      </c>
      <c r="Q126" s="179">
        <v>3.8999999999999998E-3</v>
      </c>
      <c r="R126" s="179">
        <f>Q126*H126</f>
        <v>3.8999999999999998E-3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589</v>
      </c>
      <c r="AT126" s="181" t="s">
        <v>209</v>
      </c>
      <c r="AU126" s="181" t="s">
        <v>93</v>
      </c>
      <c r="AY126" s="18" t="s">
        <v>159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91</v>
      </c>
      <c r="BK126" s="182">
        <f>ROUND(I126*H126,2)</f>
        <v>0</v>
      </c>
      <c r="BL126" s="18" t="s">
        <v>340</v>
      </c>
      <c r="BM126" s="181" t="s">
        <v>1985</v>
      </c>
    </row>
    <row r="127" spans="1:65" s="13" customFormat="1">
      <c r="B127" s="183"/>
      <c r="D127" s="184" t="s">
        <v>167</v>
      </c>
      <c r="E127" s="185" t="s">
        <v>1</v>
      </c>
      <c r="F127" s="186" t="s">
        <v>1986</v>
      </c>
      <c r="H127" s="185" t="s">
        <v>1</v>
      </c>
      <c r="I127" s="187"/>
      <c r="L127" s="183"/>
      <c r="M127" s="188"/>
      <c r="N127" s="189"/>
      <c r="O127" s="189"/>
      <c r="P127" s="189"/>
      <c r="Q127" s="189"/>
      <c r="R127" s="189"/>
      <c r="S127" s="189"/>
      <c r="T127" s="190"/>
      <c r="AT127" s="185" t="s">
        <v>167</v>
      </c>
      <c r="AU127" s="185" t="s">
        <v>93</v>
      </c>
      <c r="AV127" s="13" t="s">
        <v>91</v>
      </c>
      <c r="AW127" s="13" t="s">
        <v>38</v>
      </c>
      <c r="AX127" s="13" t="s">
        <v>83</v>
      </c>
      <c r="AY127" s="185" t="s">
        <v>159</v>
      </c>
    </row>
    <row r="128" spans="1:65" s="14" customFormat="1">
      <c r="B128" s="191"/>
      <c r="D128" s="184" t="s">
        <v>167</v>
      </c>
      <c r="E128" s="192" t="s">
        <v>1</v>
      </c>
      <c r="F128" s="193" t="s">
        <v>91</v>
      </c>
      <c r="H128" s="194">
        <v>1</v>
      </c>
      <c r="I128" s="195"/>
      <c r="L128" s="191"/>
      <c r="M128" s="196"/>
      <c r="N128" s="197"/>
      <c r="O128" s="197"/>
      <c r="P128" s="197"/>
      <c r="Q128" s="197"/>
      <c r="R128" s="197"/>
      <c r="S128" s="197"/>
      <c r="T128" s="198"/>
      <c r="AT128" s="192" t="s">
        <v>167</v>
      </c>
      <c r="AU128" s="192" t="s">
        <v>93</v>
      </c>
      <c r="AV128" s="14" t="s">
        <v>93</v>
      </c>
      <c r="AW128" s="14" t="s">
        <v>38</v>
      </c>
      <c r="AX128" s="14" t="s">
        <v>91</v>
      </c>
      <c r="AY128" s="192" t="s">
        <v>159</v>
      </c>
    </row>
    <row r="129" spans="1:65" s="2" customFormat="1" ht="19.8" customHeight="1">
      <c r="A129" s="34"/>
      <c r="B129" s="168"/>
      <c r="C129" s="169" t="s">
        <v>109</v>
      </c>
      <c r="D129" s="169" t="s">
        <v>161</v>
      </c>
      <c r="E129" s="170" t="s">
        <v>1987</v>
      </c>
      <c r="F129" s="171" t="s">
        <v>1988</v>
      </c>
      <c r="G129" s="172" t="s">
        <v>295</v>
      </c>
      <c r="H129" s="173">
        <v>1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48</v>
      </c>
      <c r="O129" s="60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340</v>
      </c>
      <c r="AT129" s="181" t="s">
        <v>161</v>
      </c>
      <c r="AU129" s="181" t="s">
        <v>93</v>
      </c>
      <c r="AY129" s="18" t="s">
        <v>159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8" t="s">
        <v>91</v>
      </c>
      <c r="BK129" s="182">
        <f>ROUND(I129*H129,2)</f>
        <v>0</v>
      </c>
      <c r="BL129" s="18" t="s">
        <v>340</v>
      </c>
      <c r="BM129" s="181" t="s">
        <v>1989</v>
      </c>
    </row>
    <row r="130" spans="1:65" s="2" customFormat="1" ht="14.4" customHeight="1">
      <c r="A130" s="34"/>
      <c r="B130" s="168"/>
      <c r="C130" s="207" t="s">
        <v>165</v>
      </c>
      <c r="D130" s="207" t="s">
        <v>209</v>
      </c>
      <c r="E130" s="208" t="s">
        <v>1990</v>
      </c>
      <c r="F130" s="209" t="s">
        <v>1991</v>
      </c>
      <c r="G130" s="210" t="s">
        <v>295</v>
      </c>
      <c r="H130" s="211">
        <v>1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48</v>
      </c>
      <c r="O130" s="60"/>
      <c r="P130" s="179">
        <f>O130*H130</f>
        <v>0</v>
      </c>
      <c r="Q130" s="179">
        <v>5.5999999999999999E-3</v>
      </c>
      <c r="R130" s="179">
        <f>Q130*H130</f>
        <v>5.5999999999999999E-3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589</v>
      </c>
      <c r="AT130" s="181" t="s">
        <v>209</v>
      </c>
      <c r="AU130" s="181" t="s">
        <v>93</v>
      </c>
      <c r="AY130" s="18" t="s">
        <v>159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91</v>
      </c>
      <c r="BK130" s="182">
        <f>ROUND(I130*H130,2)</f>
        <v>0</v>
      </c>
      <c r="BL130" s="18" t="s">
        <v>340</v>
      </c>
      <c r="BM130" s="181" t="s">
        <v>1992</v>
      </c>
    </row>
    <row r="131" spans="1:65" s="13" customFormat="1">
      <c r="B131" s="183"/>
      <c r="D131" s="184" t="s">
        <v>167</v>
      </c>
      <c r="E131" s="185" t="s">
        <v>1</v>
      </c>
      <c r="F131" s="186" t="s">
        <v>1986</v>
      </c>
      <c r="H131" s="185" t="s">
        <v>1</v>
      </c>
      <c r="I131" s="187"/>
      <c r="L131" s="183"/>
      <c r="M131" s="188"/>
      <c r="N131" s="189"/>
      <c r="O131" s="189"/>
      <c r="P131" s="189"/>
      <c r="Q131" s="189"/>
      <c r="R131" s="189"/>
      <c r="S131" s="189"/>
      <c r="T131" s="190"/>
      <c r="AT131" s="185" t="s">
        <v>167</v>
      </c>
      <c r="AU131" s="185" t="s">
        <v>93</v>
      </c>
      <c r="AV131" s="13" t="s">
        <v>91</v>
      </c>
      <c r="AW131" s="13" t="s">
        <v>38</v>
      </c>
      <c r="AX131" s="13" t="s">
        <v>83</v>
      </c>
      <c r="AY131" s="185" t="s">
        <v>159</v>
      </c>
    </row>
    <row r="132" spans="1:65" s="14" customFormat="1">
      <c r="B132" s="191"/>
      <c r="D132" s="184" t="s">
        <v>167</v>
      </c>
      <c r="E132" s="192" t="s">
        <v>1</v>
      </c>
      <c r="F132" s="193" t="s">
        <v>91</v>
      </c>
      <c r="H132" s="194">
        <v>1</v>
      </c>
      <c r="I132" s="195"/>
      <c r="L132" s="191"/>
      <c r="M132" s="196"/>
      <c r="N132" s="197"/>
      <c r="O132" s="197"/>
      <c r="P132" s="197"/>
      <c r="Q132" s="197"/>
      <c r="R132" s="197"/>
      <c r="S132" s="197"/>
      <c r="T132" s="198"/>
      <c r="AT132" s="192" t="s">
        <v>167</v>
      </c>
      <c r="AU132" s="192" t="s">
        <v>93</v>
      </c>
      <c r="AV132" s="14" t="s">
        <v>93</v>
      </c>
      <c r="AW132" s="14" t="s">
        <v>38</v>
      </c>
      <c r="AX132" s="14" t="s">
        <v>91</v>
      </c>
      <c r="AY132" s="192" t="s">
        <v>159</v>
      </c>
    </row>
    <row r="133" spans="1:65" s="2" customFormat="1" ht="14.4" customHeight="1">
      <c r="A133" s="34"/>
      <c r="B133" s="168"/>
      <c r="C133" s="169" t="s">
        <v>185</v>
      </c>
      <c r="D133" s="169" t="s">
        <v>161</v>
      </c>
      <c r="E133" s="170" t="s">
        <v>1993</v>
      </c>
      <c r="F133" s="171" t="s">
        <v>1994</v>
      </c>
      <c r="G133" s="172" t="s">
        <v>295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48</v>
      </c>
      <c r="O133" s="60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340</v>
      </c>
      <c r="AT133" s="181" t="s">
        <v>161</v>
      </c>
      <c r="AU133" s="181" t="s">
        <v>93</v>
      </c>
      <c r="AY133" s="18" t="s">
        <v>159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91</v>
      </c>
      <c r="BK133" s="182">
        <f>ROUND(I133*H133,2)</f>
        <v>0</v>
      </c>
      <c r="BL133" s="18" t="s">
        <v>340</v>
      </c>
      <c r="BM133" s="181" t="s">
        <v>1995</v>
      </c>
    </row>
    <row r="134" spans="1:65" s="2" customFormat="1" ht="19.8" customHeight="1">
      <c r="A134" s="34"/>
      <c r="B134" s="168"/>
      <c r="C134" s="207" t="s">
        <v>190</v>
      </c>
      <c r="D134" s="207" t="s">
        <v>209</v>
      </c>
      <c r="E134" s="208" t="s">
        <v>1996</v>
      </c>
      <c r="F134" s="209" t="s">
        <v>1997</v>
      </c>
      <c r="G134" s="210" t="s">
        <v>295</v>
      </c>
      <c r="H134" s="211">
        <v>1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48</v>
      </c>
      <c r="O134" s="60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589</v>
      </c>
      <c r="AT134" s="181" t="s">
        <v>209</v>
      </c>
      <c r="AU134" s="181" t="s">
        <v>93</v>
      </c>
      <c r="AY134" s="18" t="s">
        <v>159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91</v>
      </c>
      <c r="BK134" s="182">
        <f>ROUND(I134*H134,2)</f>
        <v>0</v>
      </c>
      <c r="BL134" s="18" t="s">
        <v>340</v>
      </c>
      <c r="BM134" s="181" t="s">
        <v>1998</v>
      </c>
    </row>
    <row r="135" spans="1:65" s="2" customFormat="1" ht="19.8" customHeight="1">
      <c r="A135" s="34"/>
      <c r="B135" s="168"/>
      <c r="C135" s="169" t="s">
        <v>195</v>
      </c>
      <c r="D135" s="169" t="s">
        <v>161</v>
      </c>
      <c r="E135" s="170" t="s">
        <v>1999</v>
      </c>
      <c r="F135" s="171" t="s">
        <v>2000</v>
      </c>
      <c r="G135" s="172" t="s">
        <v>295</v>
      </c>
      <c r="H135" s="173">
        <v>12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48</v>
      </c>
      <c r="O135" s="60"/>
      <c r="P135" s="179">
        <f>O135*H135</f>
        <v>0</v>
      </c>
      <c r="Q135" s="179">
        <v>1.1E-4</v>
      </c>
      <c r="R135" s="179">
        <f>Q135*H135</f>
        <v>1.32E-3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340</v>
      </c>
      <c r="AT135" s="181" t="s">
        <v>161</v>
      </c>
      <c r="AU135" s="181" t="s">
        <v>93</v>
      </c>
      <c r="AY135" s="18" t="s">
        <v>159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8" t="s">
        <v>91</v>
      </c>
      <c r="BK135" s="182">
        <f>ROUND(I135*H135,2)</f>
        <v>0</v>
      </c>
      <c r="BL135" s="18" t="s">
        <v>340</v>
      </c>
      <c r="BM135" s="181" t="s">
        <v>2001</v>
      </c>
    </row>
    <row r="136" spans="1:65" s="13" customFormat="1">
      <c r="B136" s="183"/>
      <c r="D136" s="184" t="s">
        <v>167</v>
      </c>
      <c r="E136" s="185" t="s">
        <v>1</v>
      </c>
      <c r="F136" s="186" t="s">
        <v>1986</v>
      </c>
      <c r="H136" s="185" t="s">
        <v>1</v>
      </c>
      <c r="I136" s="187"/>
      <c r="L136" s="183"/>
      <c r="M136" s="188"/>
      <c r="N136" s="189"/>
      <c r="O136" s="189"/>
      <c r="P136" s="189"/>
      <c r="Q136" s="189"/>
      <c r="R136" s="189"/>
      <c r="S136" s="189"/>
      <c r="T136" s="190"/>
      <c r="AT136" s="185" t="s">
        <v>167</v>
      </c>
      <c r="AU136" s="185" t="s">
        <v>93</v>
      </c>
      <c r="AV136" s="13" t="s">
        <v>91</v>
      </c>
      <c r="AW136" s="13" t="s">
        <v>38</v>
      </c>
      <c r="AX136" s="13" t="s">
        <v>83</v>
      </c>
      <c r="AY136" s="185" t="s">
        <v>159</v>
      </c>
    </row>
    <row r="137" spans="1:65" s="14" customFormat="1">
      <c r="B137" s="191"/>
      <c r="D137" s="184" t="s">
        <v>167</v>
      </c>
      <c r="E137" s="192" t="s">
        <v>1</v>
      </c>
      <c r="F137" s="193" t="s">
        <v>222</v>
      </c>
      <c r="H137" s="194">
        <v>12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167</v>
      </c>
      <c r="AU137" s="192" t="s">
        <v>93</v>
      </c>
      <c r="AV137" s="14" t="s">
        <v>93</v>
      </c>
      <c r="AW137" s="14" t="s">
        <v>38</v>
      </c>
      <c r="AX137" s="14" t="s">
        <v>91</v>
      </c>
      <c r="AY137" s="192" t="s">
        <v>159</v>
      </c>
    </row>
    <row r="138" spans="1:65" s="2" customFormat="1" ht="14.4" customHeight="1">
      <c r="A138" s="34"/>
      <c r="B138" s="168"/>
      <c r="C138" s="169" t="s">
        <v>200</v>
      </c>
      <c r="D138" s="169" t="s">
        <v>161</v>
      </c>
      <c r="E138" s="170" t="s">
        <v>2002</v>
      </c>
      <c r="F138" s="171" t="s">
        <v>2003</v>
      </c>
      <c r="G138" s="172" t="s">
        <v>630</v>
      </c>
      <c r="H138" s="173">
        <v>1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48</v>
      </c>
      <c r="O138" s="60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340</v>
      </c>
      <c r="AT138" s="181" t="s">
        <v>161</v>
      </c>
      <c r="AU138" s="181" t="s">
        <v>93</v>
      </c>
      <c r="AY138" s="18" t="s">
        <v>159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91</v>
      </c>
      <c r="BK138" s="182">
        <f>ROUND(I138*H138,2)</f>
        <v>0</v>
      </c>
      <c r="BL138" s="18" t="s">
        <v>340</v>
      </c>
      <c r="BM138" s="181" t="s">
        <v>2004</v>
      </c>
    </row>
    <row r="139" spans="1:65" s="13" customFormat="1">
      <c r="B139" s="183"/>
      <c r="D139" s="184" t="s">
        <v>167</v>
      </c>
      <c r="E139" s="185" t="s">
        <v>1</v>
      </c>
      <c r="F139" s="186" t="s">
        <v>1986</v>
      </c>
      <c r="H139" s="185" t="s">
        <v>1</v>
      </c>
      <c r="I139" s="187"/>
      <c r="L139" s="183"/>
      <c r="M139" s="188"/>
      <c r="N139" s="189"/>
      <c r="O139" s="189"/>
      <c r="P139" s="189"/>
      <c r="Q139" s="189"/>
      <c r="R139" s="189"/>
      <c r="S139" s="189"/>
      <c r="T139" s="190"/>
      <c r="AT139" s="185" t="s">
        <v>167</v>
      </c>
      <c r="AU139" s="185" t="s">
        <v>93</v>
      </c>
      <c r="AV139" s="13" t="s">
        <v>91</v>
      </c>
      <c r="AW139" s="13" t="s">
        <v>38</v>
      </c>
      <c r="AX139" s="13" t="s">
        <v>83</v>
      </c>
      <c r="AY139" s="185" t="s">
        <v>159</v>
      </c>
    </row>
    <row r="140" spans="1:65" s="14" customFormat="1">
      <c r="B140" s="191"/>
      <c r="D140" s="184" t="s">
        <v>167</v>
      </c>
      <c r="E140" s="192" t="s">
        <v>1</v>
      </c>
      <c r="F140" s="193" t="s">
        <v>91</v>
      </c>
      <c r="H140" s="194">
        <v>1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167</v>
      </c>
      <c r="AU140" s="192" t="s">
        <v>93</v>
      </c>
      <c r="AV140" s="14" t="s">
        <v>93</v>
      </c>
      <c r="AW140" s="14" t="s">
        <v>38</v>
      </c>
      <c r="AX140" s="14" t="s">
        <v>91</v>
      </c>
      <c r="AY140" s="192" t="s">
        <v>159</v>
      </c>
    </row>
    <row r="141" spans="1:65" s="2" customFormat="1" ht="19.8" customHeight="1">
      <c r="A141" s="34"/>
      <c r="B141" s="168"/>
      <c r="C141" s="169" t="s">
        <v>204</v>
      </c>
      <c r="D141" s="169" t="s">
        <v>161</v>
      </c>
      <c r="E141" s="170" t="s">
        <v>2005</v>
      </c>
      <c r="F141" s="171" t="s">
        <v>2006</v>
      </c>
      <c r="G141" s="172" t="s">
        <v>630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48</v>
      </c>
      <c r="O141" s="60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340</v>
      </c>
      <c r="AT141" s="181" t="s">
        <v>161</v>
      </c>
      <c r="AU141" s="181" t="s">
        <v>93</v>
      </c>
      <c r="AY141" s="18" t="s">
        <v>159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8" t="s">
        <v>91</v>
      </c>
      <c r="BK141" s="182">
        <f>ROUND(I141*H141,2)</f>
        <v>0</v>
      </c>
      <c r="BL141" s="18" t="s">
        <v>340</v>
      </c>
      <c r="BM141" s="181" t="s">
        <v>2007</v>
      </c>
    </row>
    <row r="142" spans="1:65" s="2" customFormat="1" ht="14.4" customHeight="1">
      <c r="A142" s="34"/>
      <c r="B142" s="168"/>
      <c r="C142" s="169" t="s">
        <v>208</v>
      </c>
      <c r="D142" s="169" t="s">
        <v>161</v>
      </c>
      <c r="E142" s="170" t="s">
        <v>2008</v>
      </c>
      <c r="F142" s="171" t="s">
        <v>2009</v>
      </c>
      <c r="G142" s="172" t="s">
        <v>630</v>
      </c>
      <c r="H142" s="173">
        <v>1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48</v>
      </c>
      <c r="O142" s="60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340</v>
      </c>
      <c r="AT142" s="181" t="s">
        <v>161</v>
      </c>
      <c r="AU142" s="181" t="s">
        <v>93</v>
      </c>
      <c r="AY142" s="18" t="s">
        <v>159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8" t="s">
        <v>91</v>
      </c>
      <c r="BK142" s="182">
        <f>ROUND(I142*H142,2)</f>
        <v>0</v>
      </c>
      <c r="BL142" s="18" t="s">
        <v>340</v>
      </c>
      <c r="BM142" s="181" t="s">
        <v>2010</v>
      </c>
    </row>
    <row r="143" spans="1:65" s="13" customFormat="1">
      <c r="B143" s="183"/>
      <c r="D143" s="184" t="s">
        <v>167</v>
      </c>
      <c r="E143" s="185" t="s">
        <v>1</v>
      </c>
      <c r="F143" s="186" t="s">
        <v>2011</v>
      </c>
      <c r="H143" s="185" t="s">
        <v>1</v>
      </c>
      <c r="I143" s="187"/>
      <c r="L143" s="183"/>
      <c r="M143" s="188"/>
      <c r="N143" s="189"/>
      <c r="O143" s="189"/>
      <c r="P143" s="189"/>
      <c r="Q143" s="189"/>
      <c r="R143" s="189"/>
      <c r="S143" s="189"/>
      <c r="T143" s="190"/>
      <c r="AT143" s="185" t="s">
        <v>167</v>
      </c>
      <c r="AU143" s="185" t="s">
        <v>93</v>
      </c>
      <c r="AV143" s="13" t="s">
        <v>91</v>
      </c>
      <c r="AW143" s="13" t="s">
        <v>38</v>
      </c>
      <c r="AX143" s="13" t="s">
        <v>83</v>
      </c>
      <c r="AY143" s="185" t="s">
        <v>159</v>
      </c>
    </row>
    <row r="144" spans="1:65" s="13" customFormat="1">
      <c r="B144" s="183"/>
      <c r="D144" s="184" t="s">
        <v>167</v>
      </c>
      <c r="E144" s="185" t="s">
        <v>1</v>
      </c>
      <c r="F144" s="186" t="s">
        <v>1986</v>
      </c>
      <c r="H144" s="185" t="s">
        <v>1</v>
      </c>
      <c r="I144" s="187"/>
      <c r="L144" s="183"/>
      <c r="M144" s="188"/>
      <c r="N144" s="189"/>
      <c r="O144" s="189"/>
      <c r="P144" s="189"/>
      <c r="Q144" s="189"/>
      <c r="R144" s="189"/>
      <c r="S144" s="189"/>
      <c r="T144" s="190"/>
      <c r="AT144" s="185" t="s">
        <v>167</v>
      </c>
      <c r="AU144" s="185" t="s">
        <v>93</v>
      </c>
      <c r="AV144" s="13" t="s">
        <v>91</v>
      </c>
      <c r="AW144" s="13" t="s">
        <v>38</v>
      </c>
      <c r="AX144" s="13" t="s">
        <v>83</v>
      </c>
      <c r="AY144" s="185" t="s">
        <v>159</v>
      </c>
    </row>
    <row r="145" spans="2:51" s="14" customFormat="1">
      <c r="B145" s="191"/>
      <c r="D145" s="184" t="s">
        <v>167</v>
      </c>
      <c r="E145" s="192" t="s">
        <v>1</v>
      </c>
      <c r="F145" s="193" t="s">
        <v>91</v>
      </c>
      <c r="H145" s="194">
        <v>1</v>
      </c>
      <c r="I145" s="195"/>
      <c r="L145" s="191"/>
      <c r="M145" s="196"/>
      <c r="N145" s="197"/>
      <c r="O145" s="197"/>
      <c r="P145" s="197"/>
      <c r="Q145" s="197"/>
      <c r="R145" s="197"/>
      <c r="S145" s="197"/>
      <c r="T145" s="198"/>
      <c r="AT145" s="192" t="s">
        <v>167</v>
      </c>
      <c r="AU145" s="192" t="s">
        <v>93</v>
      </c>
      <c r="AV145" s="14" t="s">
        <v>93</v>
      </c>
      <c r="AW145" s="14" t="s">
        <v>38</v>
      </c>
      <c r="AX145" s="14" t="s">
        <v>91</v>
      </c>
      <c r="AY145" s="192" t="s">
        <v>159</v>
      </c>
    </row>
    <row r="146" spans="2:51" s="13" customFormat="1">
      <c r="B146" s="183"/>
      <c r="D146" s="184" t="s">
        <v>167</v>
      </c>
      <c r="E146" s="185" t="s">
        <v>1</v>
      </c>
      <c r="F146" s="186" t="s">
        <v>242</v>
      </c>
      <c r="H146" s="185" t="s">
        <v>1</v>
      </c>
      <c r="I146" s="187"/>
      <c r="L146" s="183"/>
      <c r="M146" s="188"/>
      <c r="N146" s="189"/>
      <c r="O146" s="189"/>
      <c r="P146" s="189"/>
      <c r="Q146" s="189"/>
      <c r="R146" s="189"/>
      <c r="S146" s="189"/>
      <c r="T146" s="190"/>
      <c r="AT146" s="185" t="s">
        <v>167</v>
      </c>
      <c r="AU146" s="185" t="s">
        <v>93</v>
      </c>
      <c r="AV146" s="13" t="s">
        <v>91</v>
      </c>
      <c r="AW146" s="13" t="s">
        <v>38</v>
      </c>
      <c r="AX146" s="13" t="s">
        <v>83</v>
      </c>
      <c r="AY146" s="185" t="s">
        <v>159</v>
      </c>
    </row>
    <row r="147" spans="2:51" s="13" customFormat="1" ht="20.399999999999999">
      <c r="B147" s="183"/>
      <c r="D147" s="184" t="s">
        <v>167</v>
      </c>
      <c r="E147" s="185" t="s">
        <v>1</v>
      </c>
      <c r="F147" s="186" t="s">
        <v>2012</v>
      </c>
      <c r="H147" s="185" t="s">
        <v>1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5" t="s">
        <v>167</v>
      </c>
      <c r="AU147" s="185" t="s">
        <v>93</v>
      </c>
      <c r="AV147" s="13" t="s">
        <v>91</v>
      </c>
      <c r="AW147" s="13" t="s">
        <v>38</v>
      </c>
      <c r="AX147" s="13" t="s">
        <v>83</v>
      </c>
      <c r="AY147" s="185" t="s">
        <v>159</v>
      </c>
    </row>
    <row r="148" spans="2:51" s="13" customFormat="1">
      <c r="B148" s="183"/>
      <c r="D148" s="184" t="s">
        <v>167</v>
      </c>
      <c r="E148" s="185" t="s">
        <v>1</v>
      </c>
      <c r="F148" s="186" t="s">
        <v>2013</v>
      </c>
      <c r="H148" s="185" t="s">
        <v>1</v>
      </c>
      <c r="I148" s="187"/>
      <c r="L148" s="183"/>
      <c r="M148" s="188"/>
      <c r="N148" s="189"/>
      <c r="O148" s="189"/>
      <c r="P148" s="189"/>
      <c r="Q148" s="189"/>
      <c r="R148" s="189"/>
      <c r="S148" s="189"/>
      <c r="T148" s="190"/>
      <c r="AT148" s="185" t="s">
        <v>167</v>
      </c>
      <c r="AU148" s="185" t="s">
        <v>93</v>
      </c>
      <c r="AV148" s="13" t="s">
        <v>91</v>
      </c>
      <c r="AW148" s="13" t="s">
        <v>38</v>
      </c>
      <c r="AX148" s="13" t="s">
        <v>83</v>
      </c>
      <c r="AY148" s="185" t="s">
        <v>159</v>
      </c>
    </row>
    <row r="149" spans="2:51" s="13" customFormat="1">
      <c r="B149" s="183"/>
      <c r="D149" s="184" t="s">
        <v>167</v>
      </c>
      <c r="E149" s="185" t="s">
        <v>1</v>
      </c>
      <c r="F149" s="186" t="s">
        <v>2014</v>
      </c>
      <c r="H149" s="185" t="s">
        <v>1</v>
      </c>
      <c r="I149" s="187"/>
      <c r="L149" s="183"/>
      <c r="M149" s="188"/>
      <c r="N149" s="189"/>
      <c r="O149" s="189"/>
      <c r="P149" s="189"/>
      <c r="Q149" s="189"/>
      <c r="R149" s="189"/>
      <c r="S149" s="189"/>
      <c r="T149" s="190"/>
      <c r="AT149" s="185" t="s">
        <v>167</v>
      </c>
      <c r="AU149" s="185" t="s">
        <v>93</v>
      </c>
      <c r="AV149" s="13" t="s">
        <v>91</v>
      </c>
      <c r="AW149" s="13" t="s">
        <v>38</v>
      </c>
      <c r="AX149" s="13" t="s">
        <v>83</v>
      </c>
      <c r="AY149" s="185" t="s">
        <v>159</v>
      </c>
    </row>
    <row r="150" spans="2:51" s="13" customFormat="1">
      <c r="B150" s="183"/>
      <c r="D150" s="184" t="s">
        <v>167</v>
      </c>
      <c r="E150" s="185" t="s">
        <v>1</v>
      </c>
      <c r="F150" s="186" t="s">
        <v>2015</v>
      </c>
      <c r="H150" s="185" t="s">
        <v>1</v>
      </c>
      <c r="I150" s="187"/>
      <c r="L150" s="183"/>
      <c r="M150" s="188"/>
      <c r="N150" s="189"/>
      <c r="O150" s="189"/>
      <c r="P150" s="189"/>
      <c r="Q150" s="189"/>
      <c r="R150" s="189"/>
      <c r="S150" s="189"/>
      <c r="T150" s="190"/>
      <c r="AT150" s="185" t="s">
        <v>167</v>
      </c>
      <c r="AU150" s="185" t="s">
        <v>93</v>
      </c>
      <c r="AV150" s="13" t="s">
        <v>91</v>
      </c>
      <c r="AW150" s="13" t="s">
        <v>38</v>
      </c>
      <c r="AX150" s="13" t="s">
        <v>83</v>
      </c>
      <c r="AY150" s="185" t="s">
        <v>159</v>
      </c>
    </row>
    <row r="151" spans="2:51" s="13" customFormat="1">
      <c r="B151" s="183"/>
      <c r="D151" s="184" t="s">
        <v>167</v>
      </c>
      <c r="E151" s="185" t="s">
        <v>1</v>
      </c>
      <c r="F151" s="186" t="s">
        <v>2016</v>
      </c>
      <c r="H151" s="185" t="s">
        <v>1</v>
      </c>
      <c r="I151" s="187"/>
      <c r="L151" s="183"/>
      <c r="M151" s="188"/>
      <c r="N151" s="189"/>
      <c r="O151" s="189"/>
      <c r="P151" s="189"/>
      <c r="Q151" s="189"/>
      <c r="R151" s="189"/>
      <c r="S151" s="189"/>
      <c r="T151" s="190"/>
      <c r="AT151" s="185" t="s">
        <v>167</v>
      </c>
      <c r="AU151" s="185" t="s">
        <v>93</v>
      </c>
      <c r="AV151" s="13" t="s">
        <v>91</v>
      </c>
      <c r="AW151" s="13" t="s">
        <v>38</v>
      </c>
      <c r="AX151" s="13" t="s">
        <v>83</v>
      </c>
      <c r="AY151" s="185" t="s">
        <v>159</v>
      </c>
    </row>
    <row r="152" spans="2:51" s="13" customFormat="1" ht="20.399999999999999">
      <c r="B152" s="183"/>
      <c r="D152" s="184" t="s">
        <v>167</v>
      </c>
      <c r="E152" s="185" t="s">
        <v>1</v>
      </c>
      <c r="F152" s="186" t="s">
        <v>2017</v>
      </c>
      <c r="H152" s="185" t="s">
        <v>1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5" t="s">
        <v>167</v>
      </c>
      <c r="AU152" s="185" t="s">
        <v>93</v>
      </c>
      <c r="AV152" s="13" t="s">
        <v>91</v>
      </c>
      <c r="AW152" s="13" t="s">
        <v>38</v>
      </c>
      <c r="AX152" s="13" t="s">
        <v>83</v>
      </c>
      <c r="AY152" s="185" t="s">
        <v>159</v>
      </c>
    </row>
    <row r="153" spans="2:51" s="13" customFormat="1">
      <c r="B153" s="183"/>
      <c r="D153" s="184" t="s">
        <v>167</v>
      </c>
      <c r="E153" s="185" t="s">
        <v>1</v>
      </c>
      <c r="F153" s="186" t="s">
        <v>2018</v>
      </c>
      <c r="H153" s="185" t="s">
        <v>1</v>
      </c>
      <c r="I153" s="187"/>
      <c r="L153" s="183"/>
      <c r="M153" s="188"/>
      <c r="N153" s="189"/>
      <c r="O153" s="189"/>
      <c r="P153" s="189"/>
      <c r="Q153" s="189"/>
      <c r="R153" s="189"/>
      <c r="S153" s="189"/>
      <c r="T153" s="190"/>
      <c r="AT153" s="185" t="s">
        <v>167</v>
      </c>
      <c r="AU153" s="185" t="s">
        <v>93</v>
      </c>
      <c r="AV153" s="13" t="s">
        <v>91</v>
      </c>
      <c r="AW153" s="13" t="s">
        <v>38</v>
      </c>
      <c r="AX153" s="13" t="s">
        <v>83</v>
      </c>
      <c r="AY153" s="185" t="s">
        <v>159</v>
      </c>
    </row>
    <row r="154" spans="2:51" s="13" customFormat="1">
      <c r="B154" s="183"/>
      <c r="D154" s="184" t="s">
        <v>167</v>
      </c>
      <c r="E154" s="185" t="s">
        <v>1</v>
      </c>
      <c r="F154" s="186" t="s">
        <v>2019</v>
      </c>
      <c r="H154" s="185" t="s">
        <v>1</v>
      </c>
      <c r="I154" s="187"/>
      <c r="L154" s="183"/>
      <c r="M154" s="188"/>
      <c r="N154" s="189"/>
      <c r="O154" s="189"/>
      <c r="P154" s="189"/>
      <c r="Q154" s="189"/>
      <c r="R154" s="189"/>
      <c r="S154" s="189"/>
      <c r="T154" s="190"/>
      <c r="AT154" s="185" t="s">
        <v>167</v>
      </c>
      <c r="AU154" s="185" t="s">
        <v>93</v>
      </c>
      <c r="AV154" s="13" t="s">
        <v>91</v>
      </c>
      <c r="AW154" s="13" t="s">
        <v>38</v>
      </c>
      <c r="AX154" s="13" t="s">
        <v>83</v>
      </c>
      <c r="AY154" s="185" t="s">
        <v>159</v>
      </c>
    </row>
    <row r="155" spans="2:51" s="13" customFormat="1">
      <c r="B155" s="183"/>
      <c r="D155" s="184" t="s">
        <v>167</v>
      </c>
      <c r="E155" s="185" t="s">
        <v>1</v>
      </c>
      <c r="F155" s="186" t="s">
        <v>2020</v>
      </c>
      <c r="H155" s="185" t="s">
        <v>1</v>
      </c>
      <c r="I155" s="187"/>
      <c r="L155" s="183"/>
      <c r="M155" s="188"/>
      <c r="N155" s="189"/>
      <c r="O155" s="189"/>
      <c r="P155" s="189"/>
      <c r="Q155" s="189"/>
      <c r="R155" s="189"/>
      <c r="S155" s="189"/>
      <c r="T155" s="190"/>
      <c r="AT155" s="185" t="s">
        <v>167</v>
      </c>
      <c r="AU155" s="185" t="s">
        <v>93</v>
      </c>
      <c r="AV155" s="13" t="s">
        <v>91</v>
      </c>
      <c r="AW155" s="13" t="s">
        <v>38</v>
      </c>
      <c r="AX155" s="13" t="s">
        <v>83</v>
      </c>
      <c r="AY155" s="185" t="s">
        <v>159</v>
      </c>
    </row>
    <row r="156" spans="2:51" s="13" customFormat="1">
      <c r="B156" s="183"/>
      <c r="D156" s="184" t="s">
        <v>167</v>
      </c>
      <c r="E156" s="185" t="s">
        <v>1</v>
      </c>
      <c r="F156" s="186" t="s">
        <v>2021</v>
      </c>
      <c r="H156" s="185" t="s">
        <v>1</v>
      </c>
      <c r="I156" s="187"/>
      <c r="L156" s="183"/>
      <c r="M156" s="188"/>
      <c r="N156" s="189"/>
      <c r="O156" s="189"/>
      <c r="P156" s="189"/>
      <c r="Q156" s="189"/>
      <c r="R156" s="189"/>
      <c r="S156" s="189"/>
      <c r="T156" s="190"/>
      <c r="AT156" s="185" t="s">
        <v>167</v>
      </c>
      <c r="AU156" s="185" t="s">
        <v>93</v>
      </c>
      <c r="AV156" s="13" t="s">
        <v>91</v>
      </c>
      <c r="AW156" s="13" t="s">
        <v>38</v>
      </c>
      <c r="AX156" s="13" t="s">
        <v>83</v>
      </c>
      <c r="AY156" s="185" t="s">
        <v>159</v>
      </c>
    </row>
    <row r="157" spans="2:51" s="13" customFormat="1">
      <c r="B157" s="183"/>
      <c r="D157" s="184" t="s">
        <v>167</v>
      </c>
      <c r="E157" s="185" t="s">
        <v>1</v>
      </c>
      <c r="F157" s="186" t="s">
        <v>2022</v>
      </c>
      <c r="H157" s="185" t="s">
        <v>1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5" t="s">
        <v>167</v>
      </c>
      <c r="AU157" s="185" t="s">
        <v>93</v>
      </c>
      <c r="AV157" s="13" t="s">
        <v>91</v>
      </c>
      <c r="AW157" s="13" t="s">
        <v>38</v>
      </c>
      <c r="AX157" s="13" t="s">
        <v>83</v>
      </c>
      <c r="AY157" s="185" t="s">
        <v>159</v>
      </c>
    </row>
    <row r="158" spans="2:51" s="13" customFormat="1">
      <c r="B158" s="183"/>
      <c r="D158" s="184" t="s">
        <v>167</v>
      </c>
      <c r="E158" s="185" t="s">
        <v>1</v>
      </c>
      <c r="F158" s="186" t="s">
        <v>2023</v>
      </c>
      <c r="H158" s="185" t="s">
        <v>1</v>
      </c>
      <c r="I158" s="187"/>
      <c r="L158" s="183"/>
      <c r="M158" s="188"/>
      <c r="N158" s="189"/>
      <c r="O158" s="189"/>
      <c r="P158" s="189"/>
      <c r="Q158" s="189"/>
      <c r="R158" s="189"/>
      <c r="S158" s="189"/>
      <c r="T158" s="190"/>
      <c r="AT158" s="185" t="s">
        <v>167</v>
      </c>
      <c r="AU158" s="185" t="s">
        <v>93</v>
      </c>
      <c r="AV158" s="13" t="s">
        <v>91</v>
      </c>
      <c r="AW158" s="13" t="s">
        <v>38</v>
      </c>
      <c r="AX158" s="13" t="s">
        <v>83</v>
      </c>
      <c r="AY158" s="185" t="s">
        <v>159</v>
      </c>
    </row>
    <row r="159" spans="2:51" s="13" customFormat="1">
      <c r="B159" s="183"/>
      <c r="D159" s="184" t="s">
        <v>167</v>
      </c>
      <c r="E159" s="185" t="s">
        <v>1</v>
      </c>
      <c r="F159" s="186" t="s">
        <v>2024</v>
      </c>
      <c r="H159" s="185" t="s">
        <v>1</v>
      </c>
      <c r="I159" s="187"/>
      <c r="L159" s="183"/>
      <c r="M159" s="188"/>
      <c r="N159" s="189"/>
      <c r="O159" s="189"/>
      <c r="P159" s="189"/>
      <c r="Q159" s="189"/>
      <c r="R159" s="189"/>
      <c r="S159" s="189"/>
      <c r="T159" s="190"/>
      <c r="AT159" s="185" t="s">
        <v>167</v>
      </c>
      <c r="AU159" s="185" t="s">
        <v>93</v>
      </c>
      <c r="AV159" s="13" t="s">
        <v>91</v>
      </c>
      <c r="AW159" s="13" t="s">
        <v>38</v>
      </c>
      <c r="AX159" s="13" t="s">
        <v>83</v>
      </c>
      <c r="AY159" s="185" t="s">
        <v>159</v>
      </c>
    </row>
    <row r="160" spans="2:51" s="13" customFormat="1" ht="20.399999999999999">
      <c r="B160" s="183"/>
      <c r="D160" s="184" t="s">
        <v>167</v>
      </c>
      <c r="E160" s="185" t="s">
        <v>1</v>
      </c>
      <c r="F160" s="186" t="s">
        <v>2025</v>
      </c>
      <c r="H160" s="185" t="s">
        <v>1</v>
      </c>
      <c r="I160" s="187"/>
      <c r="L160" s="183"/>
      <c r="M160" s="188"/>
      <c r="N160" s="189"/>
      <c r="O160" s="189"/>
      <c r="P160" s="189"/>
      <c r="Q160" s="189"/>
      <c r="R160" s="189"/>
      <c r="S160" s="189"/>
      <c r="T160" s="190"/>
      <c r="AT160" s="185" t="s">
        <v>167</v>
      </c>
      <c r="AU160" s="185" t="s">
        <v>93</v>
      </c>
      <c r="AV160" s="13" t="s">
        <v>91</v>
      </c>
      <c r="AW160" s="13" t="s">
        <v>38</v>
      </c>
      <c r="AX160" s="13" t="s">
        <v>83</v>
      </c>
      <c r="AY160" s="185" t="s">
        <v>159</v>
      </c>
    </row>
    <row r="161" spans="1:51" s="13" customFormat="1">
      <c r="B161" s="183"/>
      <c r="D161" s="184" t="s">
        <v>167</v>
      </c>
      <c r="E161" s="185" t="s">
        <v>1</v>
      </c>
      <c r="F161" s="186" t="s">
        <v>2026</v>
      </c>
      <c r="H161" s="185" t="s">
        <v>1</v>
      </c>
      <c r="I161" s="187"/>
      <c r="L161" s="183"/>
      <c r="M161" s="188"/>
      <c r="N161" s="189"/>
      <c r="O161" s="189"/>
      <c r="P161" s="189"/>
      <c r="Q161" s="189"/>
      <c r="R161" s="189"/>
      <c r="S161" s="189"/>
      <c r="T161" s="190"/>
      <c r="AT161" s="185" t="s">
        <v>167</v>
      </c>
      <c r="AU161" s="185" t="s">
        <v>93</v>
      </c>
      <c r="AV161" s="13" t="s">
        <v>91</v>
      </c>
      <c r="AW161" s="13" t="s">
        <v>38</v>
      </c>
      <c r="AX161" s="13" t="s">
        <v>83</v>
      </c>
      <c r="AY161" s="185" t="s">
        <v>159</v>
      </c>
    </row>
    <row r="162" spans="1:51" s="13" customFormat="1">
      <c r="B162" s="183"/>
      <c r="D162" s="184" t="s">
        <v>167</v>
      </c>
      <c r="E162" s="185" t="s">
        <v>1</v>
      </c>
      <c r="F162" s="186" t="s">
        <v>2027</v>
      </c>
      <c r="H162" s="185" t="s">
        <v>1</v>
      </c>
      <c r="I162" s="187"/>
      <c r="L162" s="183"/>
      <c r="M162" s="218"/>
      <c r="N162" s="219"/>
      <c r="O162" s="219"/>
      <c r="P162" s="219"/>
      <c r="Q162" s="219"/>
      <c r="R162" s="219"/>
      <c r="S162" s="219"/>
      <c r="T162" s="220"/>
      <c r="AT162" s="185" t="s">
        <v>167</v>
      </c>
      <c r="AU162" s="185" t="s">
        <v>93</v>
      </c>
      <c r="AV162" s="13" t="s">
        <v>91</v>
      </c>
      <c r="AW162" s="13" t="s">
        <v>38</v>
      </c>
      <c r="AX162" s="13" t="s">
        <v>83</v>
      </c>
      <c r="AY162" s="185" t="s">
        <v>159</v>
      </c>
    </row>
    <row r="163" spans="1:51" s="2" customFormat="1" ht="6.9" customHeight="1">
      <c r="A163" s="34"/>
      <c r="B163" s="49"/>
      <c r="C163" s="50"/>
      <c r="D163" s="50"/>
      <c r="E163" s="50"/>
      <c r="F163" s="50"/>
      <c r="G163" s="50"/>
      <c r="H163" s="50"/>
      <c r="I163" s="127"/>
      <c r="J163" s="50"/>
      <c r="K163" s="50"/>
      <c r="L163" s="35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autoFilter ref="C121:K162" xr:uid="{00000000-0009-0000-0000-00000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4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20</vt:i4>
      </vt:variant>
    </vt:vector>
  </HeadingPairs>
  <TitlesOfParts>
    <vt:vector size="31" baseType="lpstr">
      <vt:lpstr>Titulní stránka</vt:lpstr>
      <vt:lpstr>Rekapitulace stavby</vt:lpstr>
      <vt:lpstr>SO 001 - Dočasná tramvajo...</vt:lpstr>
      <vt:lpstr>SO 101 - Chodníky a zpevn...</vt:lpstr>
      <vt:lpstr>SO 601.1 - Architektonick...</vt:lpstr>
      <vt:lpstr>SO 601.2.1 - Silno a slab...</vt:lpstr>
      <vt:lpstr>SO 601.2.2 - Veřejné osvě...</vt:lpstr>
      <vt:lpstr>SO 601.3 - Kamerový systém</vt:lpstr>
      <vt:lpstr>SO 601.4 - Odvodnění podc...</vt:lpstr>
      <vt:lpstr>SO 601.5 - Oprava střešní...</vt:lpstr>
      <vt:lpstr>VON - Vedlejší a ostatní ...</vt:lpstr>
      <vt:lpstr>'Rekapitulace stavby'!Názvy_tisku</vt:lpstr>
      <vt:lpstr>'SO 001 - Dočasná tramvajo...'!Názvy_tisku</vt:lpstr>
      <vt:lpstr>'SO 101 - Chodníky a zpevn...'!Názvy_tisku</vt:lpstr>
      <vt:lpstr>'SO 601.1 - Architektonick...'!Názvy_tisku</vt:lpstr>
      <vt:lpstr>'SO 601.2.1 - Silno a slab...'!Názvy_tisku</vt:lpstr>
      <vt:lpstr>'SO 601.2.2 - Veřejné osvě...'!Názvy_tisku</vt:lpstr>
      <vt:lpstr>'SO 601.3 - Kamerový systém'!Názvy_tisku</vt:lpstr>
      <vt:lpstr>'SO 601.4 - Odvodnění podc...'!Názvy_tisku</vt:lpstr>
      <vt:lpstr>'SO 601.5 - Oprava střešní...'!Názvy_tisku</vt:lpstr>
      <vt:lpstr>'VON - Vedlejší a ostatní ...'!Názvy_tisku</vt:lpstr>
      <vt:lpstr>'Rekapitulace stavby'!Oblast_tisku</vt:lpstr>
      <vt:lpstr>'SO 001 - Dočasná tramvajo...'!Oblast_tisku</vt:lpstr>
      <vt:lpstr>'SO 101 - Chodníky a zpevn...'!Oblast_tisku</vt:lpstr>
      <vt:lpstr>'SO 601.1 - Architektonick...'!Oblast_tisku</vt:lpstr>
      <vt:lpstr>'SO 601.2.1 - Silno a slab...'!Oblast_tisku</vt:lpstr>
      <vt:lpstr>'SO 601.2.2 - Veřejné osvě...'!Oblast_tisku</vt:lpstr>
      <vt:lpstr>'SO 601.3 - Kamerový systém'!Oblast_tisku</vt:lpstr>
      <vt:lpstr>'SO 601.4 - Odvodnění podc...'!Oblast_tisku</vt:lpstr>
      <vt:lpstr>'SO 601.5 - Oprava střešní...'!Oblast_tisku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Morská</dc:creator>
  <cp:lastModifiedBy>Miroslava Morska</cp:lastModifiedBy>
  <cp:lastPrinted>2020-02-11T12:03:27Z</cp:lastPrinted>
  <dcterms:created xsi:type="dcterms:W3CDTF">2020-02-11T11:55:18Z</dcterms:created>
  <dcterms:modified xsi:type="dcterms:W3CDTF">2020-02-11T12:03:32Z</dcterms:modified>
</cp:coreProperties>
</file>